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PL\Downloads\"/>
    </mc:Choice>
  </mc:AlternateContent>
  <xr:revisionPtr revIDLastSave="0" documentId="13_ncr:1_{B283182C-C7D3-4EB9-AD36-130A19B47DAB}" xr6:coauthVersionLast="47" xr6:coauthVersionMax="47" xr10:uidLastSave="{00000000-0000-0000-0000-000000000000}"/>
  <bookViews>
    <workbookView xWindow="-108" yWindow="-108" windowWidth="23256" windowHeight="12456" xr2:uid="{F1CC8EDD-1C25-43E5-9B9B-3C8840B5E161}"/>
  </bookViews>
  <sheets>
    <sheet name="I kw. 20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4" i="1" l="1"/>
  <c r="G23" i="1"/>
  <c r="G21" i="1"/>
  <c r="G20" i="1"/>
  <c r="G18" i="1"/>
  <c r="G17" i="1"/>
  <c r="G15" i="1"/>
  <c r="G14" i="1"/>
  <c r="G12" i="1"/>
  <c r="G11" i="1"/>
  <c r="G9" i="1"/>
  <c r="G8" i="1"/>
  <c r="L23" i="1"/>
  <c r="L21" i="1"/>
  <c r="L20" i="1"/>
  <c r="L18" i="1"/>
  <c r="L17" i="1"/>
  <c r="L15" i="1"/>
  <c r="L14" i="1"/>
  <c r="L12" i="1"/>
  <c r="L11" i="1"/>
  <c r="L9" i="1"/>
  <c r="L8" i="1"/>
  <c r="G32" i="1"/>
  <c r="G31" i="1"/>
  <c r="G30" i="1"/>
  <c r="L32" i="1"/>
  <c r="L31" i="1"/>
  <c r="L30" i="1"/>
  <c r="J29" i="1" l="1"/>
  <c r="I29" i="1"/>
  <c r="E29" i="1"/>
  <c r="D29" i="1"/>
  <c r="J22" i="1"/>
  <c r="L22" i="1" s="1"/>
  <c r="I22" i="1"/>
  <c r="J19" i="1"/>
  <c r="I19" i="1"/>
  <c r="J16" i="1"/>
  <c r="I16" i="1"/>
  <c r="L16" i="1" s="1"/>
  <c r="J13" i="1"/>
  <c r="I13" i="1"/>
  <c r="J10" i="1"/>
  <c r="I10" i="1"/>
  <c r="J7" i="1"/>
  <c r="I7" i="1"/>
  <c r="E22" i="1"/>
  <c r="G22" i="1" s="1"/>
  <c r="D22" i="1"/>
  <c r="N22" i="1" s="1"/>
  <c r="E19" i="1"/>
  <c r="D19" i="1"/>
  <c r="E16" i="1"/>
  <c r="D16" i="1"/>
  <c r="E13" i="1"/>
  <c r="D13" i="1"/>
  <c r="N13" i="1" s="1"/>
  <c r="E10" i="1"/>
  <c r="D10" i="1"/>
  <c r="E7" i="1"/>
  <c r="D7" i="1"/>
  <c r="O32" i="1"/>
  <c r="Q32" i="1" s="1"/>
  <c r="N32" i="1"/>
  <c r="O31" i="1"/>
  <c r="N31" i="1"/>
  <c r="O30" i="1"/>
  <c r="N30" i="1"/>
  <c r="O24" i="1"/>
  <c r="N24" i="1"/>
  <c r="Q24" i="1" s="1"/>
  <c r="O23" i="1"/>
  <c r="N23" i="1"/>
  <c r="O21" i="1"/>
  <c r="N21" i="1"/>
  <c r="O20" i="1"/>
  <c r="N20" i="1"/>
  <c r="O18" i="1"/>
  <c r="N18" i="1"/>
  <c r="O17" i="1"/>
  <c r="N17" i="1"/>
  <c r="O15" i="1"/>
  <c r="N15" i="1"/>
  <c r="O14" i="1"/>
  <c r="N14" i="1"/>
  <c r="O12" i="1"/>
  <c r="N12" i="1"/>
  <c r="Q12" i="1" s="1"/>
  <c r="O11" i="1"/>
  <c r="N11" i="1"/>
  <c r="O9" i="1"/>
  <c r="N9" i="1"/>
  <c r="O8" i="1"/>
  <c r="N8" i="1"/>
  <c r="L13" i="1" l="1"/>
  <c r="G7" i="1"/>
  <c r="L10" i="1"/>
  <c r="G13" i="1"/>
  <c r="Q17" i="1"/>
  <c r="G10" i="1"/>
  <c r="Q30" i="1"/>
  <c r="L19" i="1"/>
  <c r="L7" i="1"/>
  <c r="G16" i="1"/>
  <c r="Q18" i="1"/>
  <c r="Q31" i="1"/>
  <c r="G19" i="1"/>
  <c r="O16" i="1"/>
  <c r="N16" i="1"/>
  <c r="N29" i="1"/>
  <c r="O29" i="1"/>
  <c r="O13" i="1"/>
  <c r="Q13" i="1" s="1"/>
  <c r="O19" i="1"/>
  <c r="N19" i="1"/>
  <c r="I26" i="1"/>
  <c r="I34" i="1" s="1"/>
  <c r="Q23" i="1"/>
  <c r="J26" i="1"/>
  <c r="O22" i="1"/>
  <c r="Q22" i="1" s="1"/>
  <c r="N10" i="1"/>
  <c r="O10" i="1"/>
  <c r="D26" i="1"/>
  <c r="D34" i="1" s="1"/>
  <c r="E26" i="1"/>
  <c r="Q11" i="1"/>
  <c r="Q9" i="1"/>
  <c r="O7" i="1"/>
  <c r="N7" i="1"/>
  <c r="Q20" i="1"/>
  <c r="Q15" i="1"/>
  <c r="Q21" i="1"/>
  <c r="Q14" i="1"/>
  <c r="Q8" i="1"/>
  <c r="E34" i="1" l="1"/>
  <c r="G26" i="1"/>
  <c r="Q16" i="1"/>
  <c r="Q29" i="1"/>
  <c r="Q19" i="1"/>
  <c r="G34" i="1"/>
  <c r="J34" i="1"/>
  <c r="L34" i="1" s="1"/>
  <c r="L26" i="1"/>
  <c r="Q10" i="1"/>
  <c r="O26" i="1"/>
  <c r="O34" i="1" s="1"/>
  <c r="Q7" i="1"/>
  <c r="N26" i="1"/>
  <c r="N34" i="1" s="1"/>
  <c r="L29" i="1"/>
  <c r="L24" i="1"/>
  <c r="G29" i="1"/>
  <c r="Q34" i="1" l="1"/>
  <c r="Q26" i="1"/>
</calcChain>
</file>

<file path=xl/sharedStrings.xml><?xml version="1.0" encoding="utf-8"?>
<sst xmlns="http://schemas.openxmlformats.org/spreadsheetml/2006/main" count="46" uniqueCount="31">
  <si>
    <t>Finansowanie leasingiem</t>
  </si>
  <si>
    <t>osobowe - zeroemisyjne</t>
  </si>
  <si>
    <t>osobowe - hybryda plug-in</t>
  </si>
  <si>
    <t>o masie do 3,5 tony - zeroemisyjne</t>
  </si>
  <si>
    <t>o masie do 3,5 tony - hybryda plug-in</t>
  </si>
  <si>
    <t>o masie powyżej 3,5 tony - zeroemisyjne</t>
  </si>
  <si>
    <t>o masie powyżej 3,5 tony - hybryda plug-in</t>
  </si>
  <si>
    <t>ciągniki siodłowe - zeroemisyjne</t>
  </si>
  <si>
    <t>ciągniki siodłowe - hybryda plug-in</t>
  </si>
  <si>
    <t>autobusy - zeroemisyjne</t>
  </si>
  <si>
    <t>autobusy - hybryda plug-in</t>
  </si>
  <si>
    <t>inne - zeroemisyjne</t>
  </si>
  <si>
    <t>inne - hybryda plug-in</t>
  </si>
  <si>
    <t>fotowoltaika</t>
  </si>
  <si>
    <t>wiatraki i turbiny wiatrowe</t>
  </si>
  <si>
    <t>stacje ładowania pojazdów elektrycznych (na użytek własny i komercyjny)</t>
  </si>
  <si>
    <t>Finansowanie pożyczką</t>
  </si>
  <si>
    <t>Finansowanie leasing &amp; pożyczka</t>
  </si>
  <si>
    <t>Osobowe 
- suma aktywów zielonych</t>
  </si>
  <si>
    <t>o masie do 3,5 tony 
- suma aktywów zielonych</t>
  </si>
  <si>
    <t>o masie powyzej 3,5 tony 
- suma aktywów zielonych</t>
  </si>
  <si>
    <t>ciagniki siodlowe 
- suma aktywów zielonych</t>
  </si>
  <si>
    <t>autobusy 
- suma aktywów zielonych</t>
  </si>
  <si>
    <t>inne pojazdy 
- suma aktywów zielonych</t>
  </si>
  <si>
    <t>MiU
- suma aktywów zielonych</t>
  </si>
  <si>
    <t>Ruchomości razem
- suma aktywów zielonych</t>
  </si>
  <si>
    <t>Pojazdy razem
- suma aktywów zielonych</t>
  </si>
  <si>
    <t>I kw. 2023</t>
  </si>
  <si>
    <t>I kw. 2024</t>
  </si>
  <si>
    <t>zmiana
r/r</t>
  </si>
  <si>
    <t xml:space="preserve">Warszawa, 04.07.2024 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</si>
</sst>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%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9597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4.9989318521683403E-2"/>
      </right>
      <top/>
      <bottom style="thin">
        <color theme="0" tint="-0.499984740745262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wrapText="1"/>
    </xf>
    <xf numFmtId="0" fontId="4" fillId="0" borderId="1" xfId="0" applyFont="1" applyBorder="1" applyAlignment="1">
      <alignment wrapText="1"/>
    </xf>
    <xf numFmtId="164" fontId="4" fillId="0" borderId="1" xfId="0" applyNumberFormat="1" applyFont="1" applyBorder="1"/>
    <xf numFmtId="0" fontId="2" fillId="2" borderId="0" xfId="0" applyFont="1" applyFill="1" applyAlignment="1">
      <alignment horizontal="center" vertical="center" wrapText="1"/>
    </xf>
    <xf numFmtId="165" fontId="4" fillId="0" borderId="1" xfId="1" applyNumberFormat="1" applyFont="1" applyBorder="1"/>
    <xf numFmtId="0" fontId="5" fillId="0" borderId="0" xfId="0" applyFont="1" applyAlignment="1">
      <alignment vertical="center" wrapText="1"/>
    </xf>
    <xf numFmtId="0" fontId="2" fillId="2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164" fontId="3" fillId="0" borderId="1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165" fontId="3" fillId="0" borderId="1" xfId="1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164" fontId="4" fillId="0" borderId="1" xfId="0" applyNumberFormat="1" applyFont="1" applyBorder="1" applyAlignment="1">
      <alignment vertical="center"/>
    </xf>
    <xf numFmtId="165" fontId="4" fillId="0" borderId="1" xfId="1" applyNumberFormat="1" applyFont="1" applyBorder="1" applyAlignment="1">
      <alignment vertical="center"/>
    </xf>
    <xf numFmtId="0" fontId="4" fillId="0" borderId="0" xfId="0" applyFont="1" applyAlignment="1">
      <alignment vertical="center" wrapText="1"/>
    </xf>
    <xf numFmtId="164" fontId="4" fillId="0" borderId="0" xfId="0" applyNumberFormat="1" applyFont="1" applyAlignment="1">
      <alignment vertical="center"/>
    </xf>
    <xf numFmtId="165" fontId="4" fillId="0" borderId="0" xfId="1" applyNumberFormat="1" applyFont="1" applyBorder="1" applyAlignment="1">
      <alignment vertical="center"/>
    </xf>
    <xf numFmtId="0" fontId="6" fillId="0" borderId="0" xfId="0" applyFont="1" applyAlignment="1">
      <alignment horizontal="center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D46F2-57C9-4CBA-91CC-0B4100E94069}">
  <dimension ref="C4:Q36"/>
  <sheetViews>
    <sheetView showGridLines="0" tabSelected="1" topLeftCell="C22" workbookViewId="0">
      <selection activeCell="E40" sqref="E40"/>
    </sheetView>
  </sheetViews>
  <sheetFormatPr defaultRowHeight="14.4" x14ac:dyDescent="0.3"/>
  <cols>
    <col min="3" max="3" width="43.44140625" customWidth="1"/>
    <col min="4" max="5" width="10.77734375" customWidth="1"/>
    <col min="6" max="6" width="1.5546875" customWidth="1"/>
    <col min="7" max="7" width="10.77734375" customWidth="1"/>
    <col min="9" max="10" width="10.77734375" customWidth="1"/>
    <col min="11" max="11" width="1.5546875" customWidth="1"/>
    <col min="12" max="12" width="10.77734375" customWidth="1"/>
    <col min="14" max="15" width="10.77734375" customWidth="1"/>
    <col min="16" max="16" width="1.5546875" customWidth="1"/>
    <col min="17" max="17" width="10.77734375" customWidth="1"/>
  </cols>
  <sheetData>
    <row r="4" spans="3:17" s="6" customFormat="1" ht="55.5" customHeight="1" x14ac:dyDescent="0.3">
      <c r="D4" s="18" t="s">
        <v>0</v>
      </c>
      <c r="E4" s="18"/>
      <c r="F4" s="18"/>
      <c r="G4" s="18"/>
      <c r="I4" s="18" t="s">
        <v>16</v>
      </c>
      <c r="J4" s="18"/>
      <c r="K4" s="18"/>
      <c r="L4" s="18"/>
      <c r="N4" s="18" t="s">
        <v>17</v>
      </c>
      <c r="O4" s="18"/>
      <c r="P4" s="18"/>
      <c r="Q4" s="18"/>
    </row>
    <row r="6" spans="3:17" ht="28.8" x14ac:dyDescent="0.3">
      <c r="C6" s="1"/>
      <c r="D6" s="7" t="s">
        <v>27</v>
      </c>
      <c r="E6" s="7" t="s">
        <v>28</v>
      </c>
      <c r="G6" s="4" t="s">
        <v>29</v>
      </c>
      <c r="I6" s="7" t="s">
        <v>27</v>
      </c>
      <c r="J6" s="7" t="s">
        <v>28</v>
      </c>
      <c r="L6" s="4" t="s">
        <v>29</v>
      </c>
      <c r="N6" s="7" t="s">
        <v>27</v>
      </c>
      <c r="O6" s="7" t="s">
        <v>28</v>
      </c>
      <c r="Q6" s="4" t="s">
        <v>29</v>
      </c>
    </row>
    <row r="7" spans="3:17" s="10" customFormat="1" ht="28.8" x14ac:dyDescent="0.3">
      <c r="C7" s="8" t="s">
        <v>18</v>
      </c>
      <c r="D7" s="9">
        <f>D8+D9</f>
        <v>650.52091679835337</v>
      </c>
      <c r="E7" s="9">
        <f>E8+E9</f>
        <v>799.48766900853479</v>
      </c>
      <c r="G7" s="11">
        <f t="shared" ref="G7:G23" si="0">IFERROR(E7/D7-1,"")</f>
        <v>0.22899609891615169</v>
      </c>
      <c r="I7" s="9">
        <f>I8+I9</f>
        <v>16.606070688102008</v>
      </c>
      <c r="J7" s="9">
        <f>J8+J9</f>
        <v>12.182427755042909</v>
      </c>
      <c r="L7" s="11">
        <f t="shared" ref="L7:L23" si="1">IFERROR(J7/I7-1,"")</f>
        <v>-0.26638709518613402</v>
      </c>
      <c r="N7" s="9">
        <f>D7+I7</f>
        <v>667.12698748645539</v>
      </c>
      <c r="O7" s="9">
        <f>E7+J7</f>
        <v>811.6700967635777</v>
      </c>
      <c r="Q7" s="11">
        <f>O7/N7-1</f>
        <v>0.21666506075810177</v>
      </c>
    </row>
    <row r="8" spans="3:17" s="10" customFormat="1" x14ac:dyDescent="0.3">
      <c r="C8" s="12" t="s">
        <v>1</v>
      </c>
      <c r="D8" s="13">
        <v>443.74501290026762</v>
      </c>
      <c r="E8" s="13">
        <v>463.91536106710447</v>
      </c>
      <c r="G8" s="14">
        <f t="shared" si="0"/>
        <v>4.5454816573612167E-2</v>
      </c>
      <c r="I8" s="13">
        <v>7.1625592113230958</v>
      </c>
      <c r="J8" s="13">
        <v>5.981844862441041</v>
      </c>
      <c r="L8" s="14">
        <f t="shared" si="1"/>
        <v>-0.16484531772044486</v>
      </c>
      <c r="N8" s="13">
        <f t="shared" ref="N8:N24" si="2">D8+I8</f>
        <v>450.9075721115907</v>
      </c>
      <c r="O8" s="13">
        <f t="shared" ref="O8:O24" si="3">E8+J8</f>
        <v>469.89720592954552</v>
      </c>
      <c r="Q8" s="14">
        <f t="shared" ref="Q8:Q13" si="4">O8/N8-1</f>
        <v>4.2114249111024682E-2</v>
      </c>
    </row>
    <row r="9" spans="3:17" s="10" customFormat="1" x14ac:dyDescent="0.3">
      <c r="C9" s="12" t="s">
        <v>2</v>
      </c>
      <c r="D9" s="13">
        <v>206.77590389808577</v>
      </c>
      <c r="E9" s="13">
        <v>335.57230794143027</v>
      </c>
      <c r="G9" s="14">
        <f t="shared" si="0"/>
        <v>0.62287917313046659</v>
      </c>
      <c r="I9" s="13">
        <v>9.4435114767789106</v>
      </c>
      <c r="J9" s="13">
        <v>6.2005828926018669</v>
      </c>
      <c r="L9" s="14">
        <f t="shared" si="1"/>
        <v>-0.34340283189693066</v>
      </c>
      <c r="N9" s="13">
        <f t="shared" si="2"/>
        <v>216.2194153748647</v>
      </c>
      <c r="O9" s="13">
        <f t="shared" si="3"/>
        <v>341.77289083403213</v>
      </c>
      <c r="Q9" s="14">
        <f t="shared" si="4"/>
        <v>0.580676232249969</v>
      </c>
    </row>
    <row r="10" spans="3:17" s="10" customFormat="1" ht="28.8" x14ac:dyDescent="0.3">
      <c r="C10" s="8" t="s">
        <v>19</v>
      </c>
      <c r="D10" s="9">
        <f>D11+D12</f>
        <v>43.52309925505353</v>
      </c>
      <c r="E10" s="9">
        <f>E11+E12</f>
        <v>34.611633332075542</v>
      </c>
      <c r="G10" s="11">
        <f t="shared" si="0"/>
        <v>-0.20475255842317497</v>
      </c>
      <c r="I10" s="9">
        <f>I11+I12</f>
        <v>2.7574078533947466</v>
      </c>
      <c r="J10" s="9">
        <f>J11+J12</f>
        <v>1.8606417318209938</v>
      </c>
      <c r="L10" s="11">
        <f t="shared" si="1"/>
        <v>-0.32522070337534981</v>
      </c>
      <c r="N10" s="9">
        <f t="shared" si="2"/>
        <v>46.280507108448276</v>
      </c>
      <c r="O10" s="9">
        <f t="shared" si="3"/>
        <v>36.472275063896532</v>
      </c>
      <c r="Q10" s="11">
        <f t="shared" si="4"/>
        <v>-0.21193009016881104</v>
      </c>
    </row>
    <row r="11" spans="3:17" s="10" customFormat="1" x14ac:dyDescent="0.3">
      <c r="C11" s="12" t="s">
        <v>3</v>
      </c>
      <c r="D11" s="13">
        <v>43.005069737463749</v>
      </c>
      <c r="E11" s="13">
        <v>34.611633332075542</v>
      </c>
      <c r="G11" s="14">
        <f t="shared" si="0"/>
        <v>-0.19517318438566067</v>
      </c>
      <c r="I11" s="13">
        <v>1.6359775141248283</v>
      </c>
      <c r="J11" s="13">
        <v>1.8606417318209938</v>
      </c>
      <c r="L11" s="14">
        <f t="shared" si="1"/>
        <v>0.13732720392330733</v>
      </c>
      <c r="N11" s="13">
        <f t="shared" si="2"/>
        <v>44.641047251588574</v>
      </c>
      <c r="O11" s="13">
        <f t="shared" si="3"/>
        <v>36.472275063896532</v>
      </c>
      <c r="Q11" s="14">
        <f t="shared" si="4"/>
        <v>-0.18298791562067018</v>
      </c>
    </row>
    <row r="12" spans="3:17" s="10" customFormat="1" x14ac:dyDescent="0.3">
      <c r="C12" s="12" t="s">
        <v>4</v>
      </c>
      <c r="D12" s="13">
        <v>0.51802951758978288</v>
      </c>
      <c r="E12" s="13">
        <v>0</v>
      </c>
      <c r="G12" s="14">
        <f t="shared" si="0"/>
        <v>-1</v>
      </c>
      <c r="I12" s="13">
        <v>1.1214303392699183</v>
      </c>
      <c r="J12" s="13">
        <v>0</v>
      </c>
      <c r="L12" s="14">
        <f t="shared" si="1"/>
        <v>-1</v>
      </c>
      <c r="N12" s="13">
        <f t="shared" si="2"/>
        <v>1.6394598568597012</v>
      </c>
      <c r="O12" s="13">
        <f t="shared" si="3"/>
        <v>0</v>
      </c>
      <c r="Q12" s="14">
        <f t="shared" si="4"/>
        <v>-1</v>
      </c>
    </row>
    <row r="13" spans="3:17" s="10" customFormat="1" ht="28.8" x14ac:dyDescent="0.3">
      <c r="C13" s="8" t="s">
        <v>20</v>
      </c>
      <c r="D13" s="9">
        <f>D14+D15</f>
        <v>6.441817391270158</v>
      </c>
      <c r="E13" s="9">
        <f>E14+E15</f>
        <v>3.5540831187131947</v>
      </c>
      <c r="G13" s="11">
        <f t="shared" si="0"/>
        <v>-0.44827943686674077</v>
      </c>
      <c r="I13" s="9">
        <f>I14+I15</f>
        <v>0.17520313562622336</v>
      </c>
      <c r="J13" s="9">
        <f>J14+J15</f>
        <v>0</v>
      </c>
      <c r="L13" s="11">
        <f t="shared" si="1"/>
        <v>-1</v>
      </c>
      <c r="N13" s="9">
        <f t="shared" si="2"/>
        <v>6.6170205268963809</v>
      </c>
      <c r="O13" s="9">
        <f t="shared" si="3"/>
        <v>3.5540831187131947</v>
      </c>
      <c r="Q13" s="11">
        <f t="shared" si="4"/>
        <v>-0.46288769934038776</v>
      </c>
    </row>
    <row r="14" spans="3:17" s="10" customFormat="1" x14ac:dyDescent="0.3">
      <c r="C14" s="12" t="s">
        <v>5</v>
      </c>
      <c r="D14" s="13">
        <v>3.6676173003003987</v>
      </c>
      <c r="E14" s="13">
        <v>3.5540831187131947</v>
      </c>
      <c r="G14" s="14">
        <f t="shared" si="0"/>
        <v>-3.0955841978906773E-2</v>
      </c>
      <c r="I14" s="13">
        <v>0</v>
      </c>
      <c r="J14" s="13">
        <v>0</v>
      </c>
      <c r="L14" s="14" t="str">
        <f t="shared" si="1"/>
        <v/>
      </c>
      <c r="N14" s="13">
        <f t="shared" si="2"/>
        <v>3.6676173003003987</v>
      </c>
      <c r="O14" s="13">
        <f t="shared" si="3"/>
        <v>3.5540831187131947</v>
      </c>
      <c r="Q14" s="14">
        <f>IFERROR(O14/N14-1,"")</f>
        <v>-3.0955841978906773E-2</v>
      </c>
    </row>
    <row r="15" spans="3:17" s="10" customFormat="1" x14ac:dyDescent="0.3">
      <c r="C15" s="12" t="s">
        <v>6</v>
      </c>
      <c r="D15" s="13">
        <v>2.7742000909697588</v>
      </c>
      <c r="E15" s="13">
        <v>0</v>
      </c>
      <c r="G15" s="14">
        <f t="shared" si="0"/>
        <v>-1</v>
      </c>
      <c r="I15" s="13">
        <v>0.17520313562622336</v>
      </c>
      <c r="J15" s="13">
        <v>0</v>
      </c>
      <c r="L15" s="14">
        <f t="shared" si="1"/>
        <v>-1</v>
      </c>
      <c r="N15" s="13">
        <f t="shared" si="2"/>
        <v>2.9494032265959822</v>
      </c>
      <c r="O15" s="13">
        <f t="shared" si="3"/>
        <v>0</v>
      </c>
      <c r="Q15" s="14">
        <f t="shared" ref="Q15" si="5">O15/N15-1</f>
        <v>-1</v>
      </c>
    </row>
    <row r="16" spans="3:17" s="10" customFormat="1" ht="28.8" x14ac:dyDescent="0.3">
      <c r="C16" s="8" t="s">
        <v>21</v>
      </c>
      <c r="D16" s="9">
        <f>D17+D18</f>
        <v>0</v>
      </c>
      <c r="E16" s="9">
        <f>E17+E18</f>
        <v>0</v>
      </c>
      <c r="G16" s="11" t="str">
        <f t="shared" si="0"/>
        <v/>
      </c>
      <c r="I16" s="9">
        <f>I17+I18</f>
        <v>0</v>
      </c>
      <c r="J16" s="9">
        <f>J17+J18</f>
        <v>0</v>
      </c>
      <c r="L16" s="11" t="str">
        <f t="shared" si="1"/>
        <v/>
      </c>
      <c r="N16" s="9">
        <f t="shared" si="2"/>
        <v>0</v>
      </c>
      <c r="O16" s="9">
        <f t="shared" si="3"/>
        <v>0</v>
      </c>
      <c r="Q16" s="11" t="str">
        <f t="shared" ref="Q16:Q18" si="6">IFERROR(O16/N16-1,"")</f>
        <v/>
      </c>
    </row>
    <row r="17" spans="3:17" s="10" customFormat="1" x14ac:dyDescent="0.3">
      <c r="C17" s="12" t="s">
        <v>7</v>
      </c>
      <c r="D17" s="13">
        <v>0</v>
      </c>
      <c r="E17" s="13">
        <v>0</v>
      </c>
      <c r="G17" s="14" t="str">
        <f t="shared" si="0"/>
        <v/>
      </c>
      <c r="I17" s="13">
        <v>0</v>
      </c>
      <c r="J17" s="13">
        <v>0</v>
      </c>
      <c r="L17" s="14" t="str">
        <f t="shared" si="1"/>
        <v/>
      </c>
      <c r="N17" s="13">
        <f t="shared" si="2"/>
        <v>0</v>
      </c>
      <c r="O17" s="13">
        <f t="shared" si="3"/>
        <v>0</v>
      </c>
      <c r="Q17" s="11" t="str">
        <f t="shared" si="6"/>
        <v/>
      </c>
    </row>
    <row r="18" spans="3:17" s="10" customFormat="1" x14ac:dyDescent="0.3">
      <c r="C18" s="12" t="s">
        <v>8</v>
      </c>
      <c r="D18" s="13">
        <v>0</v>
      </c>
      <c r="E18" s="13">
        <v>0</v>
      </c>
      <c r="G18" s="14" t="str">
        <f t="shared" si="0"/>
        <v/>
      </c>
      <c r="I18" s="13">
        <v>0</v>
      </c>
      <c r="J18" s="13">
        <v>0</v>
      </c>
      <c r="L18" s="14" t="str">
        <f t="shared" si="1"/>
        <v/>
      </c>
      <c r="N18" s="13">
        <f t="shared" si="2"/>
        <v>0</v>
      </c>
      <c r="O18" s="13">
        <f t="shared" si="3"/>
        <v>0</v>
      </c>
      <c r="Q18" s="11" t="str">
        <f t="shared" si="6"/>
        <v/>
      </c>
    </row>
    <row r="19" spans="3:17" s="10" customFormat="1" ht="28.8" x14ac:dyDescent="0.3">
      <c r="C19" s="8" t="s">
        <v>22</v>
      </c>
      <c r="D19" s="9">
        <f>D20+D21</f>
        <v>9.4225357105169181</v>
      </c>
      <c r="E19" s="9">
        <f>E20+E21</f>
        <v>0</v>
      </c>
      <c r="G19" s="11">
        <f t="shared" si="0"/>
        <v>-1</v>
      </c>
      <c r="I19" s="9">
        <f>I20+I21</f>
        <v>0</v>
      </c>
      <c r="J19" s="9">
        <f>J20+J21</f>
        <v>0</v>
      </c>
      <c r="L19" s="11" t="str">
        <f t="shared" si="1"/>
        <v/>
      </c>
      <c r="N19" s="9">
        <f t="shared" si="2"/>
        <v>9.4225357105169181</v>
      </c>
      <c r="O19" s="9">
        <f t="shared" si="3"/>
        <v>0</v>
      </c>
      <c r="Q19" s="11">
        <f t="shared" ref="Q19:Q20" si="7">O19/N19-1</f>
        <v>-1</v>
      </c>
    </row>
    <row r="20" spans="3:17" s="10" customFormat="1" x14ac:dyDescent="0.3">
      <c r="C20" s="12" t="s">
        <v>9</v>
      </c>
      <c r="D20" s="13">
        <v>5.7625152868791218</v>
      </c>
      <c r="E20" s="13">
        <v>0</v>
      </c>
      <c r="G20" s="14">
        <f t="shared" si="0"/>
        <v>-1</v>
      </c>
      <c r="I20" s="13">
        <v>0</v>
      </c>
      <c r="J20" s="13">
        <v>0</v>
      </c>
      <c r="L20" s="14" t="str">
        <f t="shared" si="1"/>
        <v/>
      </c>
      <c r="N20" s="13">
        <f t="shared" si="2"/>
        <v>5.7625152868791218</v>
      </c>
      <c r="O20" s="13">
        <f t="shared" si="3"/>
        <v>0</v>
      </c>
      <c r="Q20" s="14">
        <f t="shared" si="7"/>
        <v>-1</v>
      </c>
    </row>
    <row r="21" spans="3:17" s="10" customFormat="1" x14ac:dyDescent="0.3">
      <c r="C21" s="12" t="s">
        <v>10</v>
      </c>
      <c r="D21" s="13">
        <v>3.6600204236377958</v>
      </c>
      <c r="E21" s="13">
        <v>0</v>
      </c>
      <c r="G21" s="14">
        <f t="shared" si="0"/>
        <v>-1</v>
      </c>
      <c r="I21" s="13">
        <v>0</v>
      </c>
      <c r="J21" s="13">
        <v>0</v>
      </c>
      <c r="L21" s="14" t="str">
        <f t="shared" si="1"/>
        <v/>
      </c>
      <c r="N21" s="13">
        <f t="shared" si="2"/>
        <v>3.6600204236377958</v>
      </c>
      <c r="O21" s="13">
        <f t="shared" si="3"/>
        <v>0</v>
      </c>
      <c r="Q21" s="14">
        <f>IFERROR(O21/N21-1,"")</f>
        <v>-1</v>
      </c>
    </row>
    <row r="22" spans="3:17" s="10" customFormat="1" ht="28.8" x14ac:dyDescent="0.3">
      <c r="C22" s="8" t="s">
        <v>23</v>
      </c>
      <c r="D22" s="9">
        <f>D23+D24</f>
        <v>2.7693337990497175</v>
      </c>
      <c r="E22" s="9">
        <f>E23+E24</f>
        <v>2.4406353762145154</v>
      </c>
      <c r="G22" s="11">
        <f t="shared" si="0"/>
        <v>-0.11869223672061247</v>
      </c>
      <c r="I22" s="9">
        <f>I23+I24</f>
        <v>0</v>
      </c>
      <c r="J22" s="9">
        <f>J23+J24</f>
        <v>0</v>
      </c>
      <c r="L22" s="11" t="str">
        <f t="shared" si="1"/>
        <v/>
      </c>
      <c r="N22" s="9">
        <f t="shared" si="2"/>
        <v>2.7693337990497175</v>
      </c>
      <c r="O22" s="9">
        <f t="shared" si="3"/>
        <v>2.4406353762145154</v>
      </c>
      <c r="Q22" s="11">
        <f t="shared" ref="Q22:Q23" si="8">O22/N22-1</f>
        <v>-0.11869223672061247</v>
      </c>
    </row>
    <row r="23" spans="3:17" s="10" customFormat="1" x14ac:dyDescent="0.3">
      <c r="C23" s="12" t="s">
        <v>11</v>
      </c>
      <c r="D23" s="13">
        <v>2.7693337990497175</v>
      </c>
      <c r="E23" s="13">
        <v>2.4406353762145154</v>
      </c>
      <c r="G23" s="14">
        <f t="shared" si="0"/>
        <v>-0.11869223672061247</v>
      </c>
      <c r="I23" s="13">
        <v>0</v>
      </c>
      <c r="J23" s="13">
        <v>0</v>
      </c>
      <c r="L23" s="14" t="str">
        <f t="shared" si="1"/>
        <v/>
      </c>
      <c r="N23" s="13">
        <f t="shared" si="2"/>
        <v>2.7693337990497175</v>
      </c>
      <c r="O23" s="13">
        <f t="shared" si="3"/>
        <v>2.4406353762145154</v>
      </c>
      <c r="Q23" s="14">
        <f t="shared" si="8"/>
        <v>-0.11869223672061247</v>
      </c>
    </row>
    <row r="24" spans="3:17" s="10" customFormat="1" x14ac:dyDescent="0.3">
      <c r="C24" s="12" t="s">
        <v>12</v>
      </c>
      <c r="D24" s="13">
        <v>0</v>
      </c>
      <c r="E24" s="13">
        <v>0</v>
      </c>
      <c r="G24" s="14" t="str">
        <f>IFERROR(E24/D24-1,"")</f>
        <v/>
      </c>
      <c r="I24" s="13">
        <v>0</v>
      </c>
      <c r="J24" s="13">
        <v>0</v>
      </c>
      <c r="L24" s="14" t="str">
        <f>IFERROR(J24/I24-1,"")</f>
        <v/>
      </c>
      <c r="N24" s="13">
        <f t="shared" si="2"/>
        <v>0</v>
      </c>
      <c r="O24" s="13">
        <f t="shared" si="3"/>
        <v>0</v>
      </c>
      <c r="Q24" s="14" t="str">
        <f>IFERROR(O24/N24-1,"")</f>
        <v/>
      </c>
    </row>
    <row r="25" spans="3:17" s="10" customFormat="1" x14ac:dyDescent="0.3">
      <c r="C25" s="15"/>
      <c r="D25" s="16"/>
      <c r="E25" s="16"/>
      <c r="G25" s="17"/>
      <c r="I25" s="16"/>
      <c r="J25" s="16"/>
      <c r="L25" s="17"/>
      <c r="N25" s="16"/>
      <c r="O25" s="16"/>
      <c r="Q25" s="17"/>
    </row>
    <row r="26" spans="3:17" ht="28.8" x14ac:dyDescent="0.3">
      <c r="C26" s="8" t="s">
        <v>26</v>
      </c>
      <c r="D26" s="9">
        <f>D7+D10+D13+D16+D19+D22</f>
        <v>712.67770295424384</v>
      </c>
      <c r="E26" s="9">
        <f>E7+E10+E13+E16+E19+E22</f>
        <v>840.094020835538</v>
      </c>
      <c r="F26" s="10"/>
      <c r="G26" s="11">
        <f>E26/D26-1</f>
        <v>0.17878532940362613</v>
      </c>
      <c r="H26" s="10"/>
      <c r="I26" s="9">
        <f>I7+I10+I13+I16+I19+I22</f>
        <v>19.538681677122977</v>
      </c>
      <c r="J26" s="9">
        <f>J7+J10+J13+J16+J19+J22</f>
        <v>14.043069486863903</v>
      </c>
      <c r="K26" s="10"/>
      <c r="L26" s="11">
        <f>J26/I26-1</f>
        <v>-0.2812683210195116</v>
      </c>
      <c r="M26" s="10"/>
      <c r="N26" s="9">
        <f>N7+N10+N13+N16+N19+N22</f>
        <v>732.21638463136674</v>
      </c>
      <c r="O26" s="9">
        <f>O7+O10+O13+O16+O19+O22</f>
        <v>854.13709032240183</v>
      </c>
      <c r="P26" s="10"/>
      <c r="Q26" s="11">
        <f>O26/N26-1</f>
        <v>0.16650911977668437</v>
      </c>
    </row>
    <row r="28" spans="3:17" ht="28.8" x14ac:dyDescent="0.3">
      <c r="C28" s="1"/>
      <c r="D28" s="7" t="s">
        <v>27</v>
      </c>
      <c r="E28" s="7" t="s">
        <v>28</v>
      </c>
      <c r="G28" s="4" t="s">
        <v>29</v>
      </c>
      <c r="I28" s="7" t="s">
        <v>27</v>
      </c>
      <c r="J28" s="7" t="s">
        <v>28</v>
      </c>
      <c r="L28" s="4" t="s">
        <v>29</v>
      </c>
      <c r="N28" s="7" t="s">
        <v>27</v>
      </c>
      <c r="O28" s="7" t="s">
        <v>28</v>
      </c>
      <c r="Q28" s="4" t="s">
        <v>29</v>
      </c>
    </row>
    <row r="29" spans="3:17" s="10" customFormat="1" ht="28.8" x14ac:dyDescent="0.3">
      <c r="C29" s="8" t="s">
        <v>24</v>
      </c>
      <c r="D29" s="9">
        <f>SUM(D30:D32)</f>
        <v>171.37932477108797</v>
      </c>
      <c r="E29" s="9">
        <f>SUM(E30:E32)</f>
        <v>84.144851314758782</v>
      </c>
      <c r="G29" s="11">
        <f>E29/D29-1</f>
        <v>-0.50901398738061676</v>
      </c>
      <c r="I29" s="9">
        <f>SUM(I30:I32)</f>
        <v>48.323125807883109</v>
      </c>
      <c r="J29" s="9">
        <f>SUM(J30:J32)</f>
        <v>54.090425495709887</v>
      </c>
      <c r="L29" s="11">
        <f>J29/I29-1</f>
        <v>0.11934864707957149</v>
      </c>
      <c r="N29" s="9">
        <f>SUM(N30:N32)</f>
        <v>219.70245057897108</v>
      </c>
      <c r="O29" s="9">
        <f>SUM(O30:O32)</f>
        <v>138.23527681046866</v>
      </c>
      <c r="Q29" s="11">
        <f>O29/N29-1</f>
        <v>-0.37080685060096497</v>
      </c>
    </row>
    <row r="30" spans="3:17" x14ac:dyDescent="0.3">
      <c r="C30" s="2" t="s">
        <v>13</v>
      </c>
      <c r="D30" s="3">
        <v>169.47027007040157</v>
      </c>
      <c r="E30" s="3">
        <v>81.658826557928521</v>
      </c>
      <c r="G30" s="5">
        <f t="shared" ref="G30" si="9">IFERROR(E30/D30-1,"")</f>
        <v>-0.51815249645848971</v>
      </c>
      <c r="I30" s="3">
        <v>48.323125807883109</v>
      </c>
      <c r="J30" s="3">
        <v>52.361240162451757</v>
      </c>
      <c r="L30" s="5">
        <f t="shared" ref="L30" si="10">IFERROR(J30/I30-1,"")</f>
        <v>8.356484161688682E-2</v>
      </c>
      <c r="N30" s="3">
        <f t="shared" ref="N30:N31" si="11">D30+I30</f>
        <v>217.79339587828468</v>
      </c>
      <c r="O30" s="3">
        <f t="shared" ref="O30:O31" si="12">E30+J30</f>
        <v>134.02006672038027</v>
      </c>
      <c r="Q30" s="5">
        <f t="shared" ref="Q30" si="13">IFERROR(O30/N30-1,"")</f>
        <v>-0.38464586504138865</v>
      </c>
    </row>
    <row r="31" spans="3:17" x14ac:dyDescent="0.3">
      <c r="C31" s="2" t="s">
        <v>14</v>
      </c>
      <c r="D31" s="3">
        <v>0</v>
      </c>
      <c r="E31" s="3">
        <v>0</v>
      </c>
      <c r="G31" s="5" t="str">
        <f>IFERROR(E31/D31-1,"")</f>
        <v/>
      </c>
      <c r="I31" s="3">
        <v>0</v>
      </c>
      <c r="J31" s="3">
        <v>0</v>
      </c>
      <c r="L31" s="5" t="str">
        <f>IFERROR(J31/I31-1,"")</f>
        <v/>
      </c>
      <c r="N31" s="3">
        <f t="shared" si="11"/>
        <v>0</v>
      </c>
      <c r="O31" s="3">
        <f t="shared" si="12"/>
        <v>0</v>
      </c>
      <c r="Q31" s="5" t="str">
        <f>IFERROR(O31/N31-1,"")</f>
        <v/>
      </c>
    </row>
    <row r="32" spans="3:17" ht="28.8" x14ac:dyDescent="0.3">
      <c r="C32" s="2" t="s">
        <v>15</v>
      </c>
      <c r="D32" s="3">
        <v>1.9090547006864025</v>
      </c>
      <c r="E32" s="3">
        <v>2.4860247568302629</v>
      </c>
      <c r="G32" s="5">
        <f t="shared" ref="G32" si="14">IFERROR(E32/D32-1,"")</f>
        <v>0.30222814251284169</v>
      </c>
      <c r="I32" s="3">
        <v>0</v>
      </c>
      <c r="J32" s="3">
        <v>1.7291853332581264</v>
      </c>
      <c r="L32" s="5" t="str">
        <f t="shared" ref="L32" si="15">IFERROR(J32/I32-1,"")</f>
        <v/>
      </c>
      <c r="N32" s="3">
        <f t="shared" ref="N32" si="16">D32+I32</f>
        <v>1.9090547006864025</v>
      </c>
      <c r="O32" s="3">
        <f t="shared" ref="O32" si="17">E32+J32</f>
        <v>4.2152100900883891</v>
      </c>
      <c r="Q32" s="5">
        <f t="shared" ref="Q32" si="18">IFERROR(O32/N32-1,"")</f>
        <v>1.2080090678244089</v>
      </c>
    </row>
    <row r="34" spans="3:17" ht="28.8" x14ac:dyDescent="0.3">
      <c r="C34" s="8" t="s">
        <v>25</v>
      </c>
      <c r="D34" s="9">
        <f>D26+D29</f>
        <v>884.05702772533186</v>
      </c>
      <c r="E34" s="9">
        <f>E26+E29</f>
        <v>924.23887215029674</v>
      </c>
      <c r="F34" s="10"/>
      <c r="G34" s="11">
        <f>E34/D34-1</f>
        <v>4.5451643010352205E-2</v>
      </c>
      <c r="H34" s="10"/>
      <c r="I34" s="9">
        <f>I26+I29</f>
        <v>67.861807485006082</v>
      </c>
      <c r="J34" s="9">
        <f>J26+J29</f>
        <v>68.133494982573794</v>
      </c>
      <c r="K34" s="10"/>
      <c r="L34" s="11">
        <f>J34/I34-1</f>
        <v>4.0035405427085724E-3</v>
      </c>
      <c r="M34" s="10"/>
      <c r="N34" s="9">
        <f>N26+N29</f>
        <v>951.91883521033787</v>
      </c>
      <c r="O34" s="9">
        <f>O26+O29</f>
        <v>992.37236713287052</v>
      </c>
      <c r="P34" s="10"/>
      <c r="Q34" s="11">
        <f>O34/N34-1</f>
        <v>4.2496828958735744E-2</v>
      </c>
    </row>
    <row r="36" spans="3:17" x14ac:dyDescent="0.3">
      <c r="C36" t="s">
        <v>30</v>
      </c>
    </row>
  </sheetData>
  <mergeCells count="3">
    <mergeCell ref="D4:G4"/>
    <mergeCell ref="I4:L4"/>
    <mergeCell ref="N4:Q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 kw. 2024</vt:lpstr>
    </vt:vector>
  </TitlesOfParts>
  <Company>Europejski Fundusz Leasingowy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Pruchnik(Pacześniak)</dc:creator>
  <cp:lastModifiedBy>Aneta Sienicka</cp:lastModifiedBy>
  <dcterms:created xsi:type="dcterms:W3CDTF">2024-02-12T08:08:21Z</dcterms:created>
  <dcterms:modified xsi:type="dcterms:W3CDTF">2024-07-08T08:34:50Z</dcterms:modified>
</cp:coreProperties>
</file>