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dane po 3 kw 2024\dane na strone www\"/>
    </mc:Choice>
  </mc:AlternateContent>
  <xr:revisionPtr revIDLastSave="0" documentId="8_{ED280053-C0BD-430E-8009-9244C4A81AB0}" xr6:coauthVersionLast="47" xr6:coauthVersionMax="47" xr10:uidLastSave="{00000000-0000-0000-0000-000000000000}"/>
  <bookViews>
    <workbookView xWindow="-120" yWindow="-120" windowWidth="29040" windowHeight="15720" xr2:uid="{F1CC8EDD-1C25-43E5-9B9B-3C8840B5E161}"/>
  </bookViews>
  <sheets>
    <sheet name="zielone aktywa I-III kw 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1" l="1"/>
  <c r="L31" i="1"/>
  <c r="J29" i="1" l="1"/>
  <c r="I29" i="1"/>
  <c r="E29" i="1"/>
  <c r="D29" i="1"/>
  <c r="L21" i="1"/>
  <c r="L20" i="1"/>
  <c r="L18" i="1"/>
  <c r="J22" i="1"/>
  <c r="I22" i="1"/>
  <c r="J19" i="1"/>
  <c r="I19" i="1"/>
  <c r="J16" i="1"/>
  <c r="I16" i="1"/>
  <c r="J13" i="1"/>
  <c r="I13" i="1"/>
  <c r="J10" i="1"/>
  <c r="I10" i="1"/>
  <c r="J7" i="1"/>
  <c r="I7" i="1"/>
  <c r="E22" i="1"/>
  <c r="D22" i="1"/>
  <c r="E19" i="1"/>
  <c r="D19" i="1"/>
  <c r="E16" i="1"/>
  <c r="D16" i="1"/>
  <c r="E13" i="1"/>
  <c r="D13" i="1"/>
  <c r="E10" i="1"/>
  <c r="D10" i="1"/>
  <c r="E7" i="1"/>
  <c r="D7" i="1"/>
  <c r="G31" i="1"/>
  <c r="O32" i="1"/>
  <c r="N32" i="1"/>
  <c r="O31" i="1"/>
  <c r="N31" i="1"/>
  <c r="O30" i="1"/>
  <c r="N30" i="1"/>
  <c r="O24" i="1"/>
  <c r="N24" i="1"/>
  <c r="O23" i="1"/>
  <c r="N23" i="1"/>
  <c r="O21" i="1"/>
  <c r="N21" i="1"/>
  <c r="O20" i="1"/>
  <c r="N20" i="1"/>
  <c r="O18" i="1"/>
  <c r="N18" i="1"/>
  <c r="O17" i="1"/>
  <c r="N17" i="1"/>
  <c r="O15" i="1"/>
  <c r="N15" i="1"/>
  <c r="O14" i="1"/>
  <c r="N14" i="1"/>
  <c r="O12" i="1"/>
  <c r="N12" i="1"/>
  <c r="O11" i="1"/>
  <c r="N11" i="1"/>
  <c r="O9" i="1"/>
  <c r="Q9" i="1" s="1"/>
  <c r="N9" i="1"/>
  <c r="O8" i="1"/>
  <c r="N8" i="1"/>
  <c r="N19" i="1" l="1"/>
  <c r="Q32" i="1"/>
  <c r="Q31" i="1"/>
  <c r="N29" i="1"/>
  <c r="O29" i="1"/>
  <c r="Q29" i="1" s="1"/>
  <c r="Q18" i="1"/>
  <c r="N13" i="1"/>
  <c r="O16" i="1"/>
  <c r="Q16" i="1" s="1"/>
  <c r="N16" i="1"/>
  <c r="L16" i="1"/>
  <c r="L19" i="1"/>
  <c r="Q24" i="1"/>
  <c r="J26" i="1"/>
  <c r="J34" i="1" s="1"/>
  <c r="Q23" i="1"/>
  <c r="O19" i="1"/>
  <c r="Q19" i="1" s="1"/>
  <c r="O13" i="1"/>
  <c r="Q13" i="1" s="1"/>
  <c r="Q12" i="1"/>
  <c r="Q17" i="1"/>
  <c r="D26" i="1"/>
  <c r="D34" i="1" s="1"/>
  <c r="Q30" i="1"/>
  <c r="I26" i="1"/>
  <c r="I34" i="1" s="1"/>
  <c r="N22" i="1"/>
  <c r="O22" i="1"/>
  <c r="E26" i="1"/>
  <c r="E34" i="1" s="1"/>
  <c r="N10" i="1"/>
  <c r="Q11" i="1"/>
  <c r="O10" i="1"/>
  <c r="O7" i="1"/>
  <c r="N7" i="1"/>
  <c r="Q20" i="1"/>
  <c r="Q15" i="1"/>
  <c r="Q21" i="1"/>
  <c r="Q14" i="1"/>
  <c r="Q8" i="1"/>
  <c r="Q22" i="1" l="1"/>
  <c r="O26" i="1"/>
  <c r="O34" i="1" s="1"/>
  <c r="G34" i="1"/>
  <c r="L34" i="1"/>
  <c r="L26" i="1"/>
  <c r="G26" i="1"/>
  <c r="Q10" i="1"/>
  <c r="Q7" i="1"/>
  <c r="N26" i="1"/>
  <c r="N34" i="1" s="1"/>
  <c r="L30" i="1"/>
  <c r="L29" i="1"/>
  <c r="L24" i="1"/>
  <c r="L23" i="1"/>
  <c r="L22" i="1"/>
  <c r="L17" i="1"/>
  <c r="L15" i="1"/>
  <c r="L14" i="1"/>
  <c r="L13" i="1"/>
  <c r="L12" i="1"/>
  <c r="L11" i="1"/>
  <c r="L10" i="1"/>
  <c r="L9" i="1"/>
  <c r="L8" i="1"/>
  <c r="L7" i="1"/>
  <c r="G32" i="1"/>
  <c r="G30" i="1"/>
  <c r="G29" i="1"/>
  <c r="G24" i="1"/>
  <c r="G21" i="1"/>
  <c r="G17" i="1"/>
  <c r="G14" i="1"/>
  <c r="G23" i="1"/>
  <c r="G22" i="1"/>
  <c r="G20" i="1"/>
  <c r="G19" i="1"/>
  <c r="G18" i="1"/>
  <c r="G16" i="1"/>
  <c r="G15" i="1"/>
  <c r="G13" i="1"/>
  <c r="G12" i="1"/>
  <c r="G11" i="1"/>
  <c r="G10" i="1"/>
  <c r="G9" i="1"/>
  <c r="G8" i="1"/>
  <c r="G7" i="1"/>
  <c r="Q34" i="1" l="1"/>
  <c r="Q26" i="1"/>
</calcChain>
</file>

<file path=xl/sharedStrings.xml><?xml version="1.0" encoding="utf-8"?>
<sst xmlns="http://schemas.openxmlformats.org/spreadsheetml/2006/main" count="45" uniqueCount="30">
  <si>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</si>
  <si>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</si>
  <si>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</si>
  <si>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</si>
  <si>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</si>
  <si>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</si>
  <si>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</si>
  <si>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</si>
  <si>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</si>
  <si>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</si>
  <si>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</si>
  <si>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</si>
  <si>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</si>
  <si>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</si>
  <si>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</si>
  <si>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</si>
  <si>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</si>
  <si>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</si>
  <si>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</si>
  <si>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</si>
  <si>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</si>
  <si>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</si>
  <si>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</si>
  <si>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</si>
  <si>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</si>
  <si>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</si>
  <si>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</si>
  <si>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Q1-Q3 2023</t>
  </si>
  <si>
    <t>Q1-Q3 2024</t>
  </si>
  <si>
    <t>zmiana [r/r]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</si>
</sst>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597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4.9989318521683403E-2"/>
      </right>
      <top/>
      <bottom style="thin">
        <color theme="0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/>
    <xf numFmtId="0" fontId="2" fillId="2" borderId="0" xfId="0" applyFont="1" applyFill="1" applyAlignment="1">
      <alignment horizontal="center" vertical="center" wrapText="1"/>
    </xf>
    <xf numFmtId="165" fontId="4" fillId="0" borderId="1" xfId="1" applyNumberFormat="1" applyFont="1" applyBorder="1"/>
    <xf numFmtId="0" fontId="5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65" fontId="4" fillId="0" borderId="0" xfId="1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46F2-57C9-4CBA-91CC-0B4100E94069}">
  <sheetPr>
    <pageSetUpPr autoPageBreaks="0"/>
  </sheetPr>
  <dimension ref="C4:Q34"/>
  <sheetViews>
    <sheetView showGridLines="0" tabSelected="1" topLeftCell="A16" workbookViewId="0">
      <selection activeCell="D30" sqref="D30:E32"/>
    </sheetView>
  </sheetViews>
  <sheetFormatPr defaultRowHeight="15" x14ac:dyDescent="0.25"/>
  <cols>
    <col min="3" max="3" width="43.42578125" customWidth="1"/>
    <col min="4" max="5" width="10.7109375" customWidth="1"/>
    <col min="6" max="6" width="1.5703125" customWidth="1"/>
    <col min="7" max="7" width="10.7109375" customWidth="1"/>
    <col min="9" max="10" width="10.7109375" customWidth="1"/>
    <col min="11" max="11" width="1.5703125" customWidth="1"/>
    <col min="12" max="12" width="10.7109375" customWidth="1"/>
    <col min="14" max="15" width="10.7109375" customWidth="1"/>
    <col min="16" max="16" width="1.5703125" customWidth="1"/>
    <col min="17" max="17" width="10.7109375" customWidth="1"/>
  </cols>
  <sheetData>
    <row r="4" spans="3:17" s="6" customFormat="1" ht="55.5" customHeight="1" x14ac:dyDescent="0.25">
      <c r="D4" s="19" t="s">
        <v>0</v>
      </c>
      <c r="E4" s="19"/>
      <c r="F4" s="19"/>
      <c r="G4" s="19"/>
      <c r="I4" s="19" t="s">
        <v>16</v>
      </c>
      <c r="J4" s="19"/>
      <c r="K4" s="19"/>
      <c r="L4" s="19"/>
      <c r="N4" s="19" t="s">
        <v>17</v>
      </c>
      <c r="O4" s="19"/>
      <c r="P4" s="19"/>
      <c r="Q4" s="19"/>
    </row>
    <row r="6" spans="3:17" ht="30" x14ac:dyDescent="0.25">
      <c r="C6" s="1"/>
      <c r="D6" s="7" t="s">
        <v>27</v>
      </c>
      <c r="E6" s="7" t="s">
        <v>28</v>
      </c>
      <c r="G6" s="4" t="s">
        <v>29</v>
      </c>
      <c r="I6" s="7" t="s">
        <v>27</v>
      </c>
      <c r="J6" s="7" t="s">
        <v>28</v>
      </c>
      <c r="L6" s="4" t="s">
        <v>29</v>
      </c>
      <c r="N6" s="7" t="s">
        <v>27</v>
      </c>
      <c r="O6" s="7" t="s">
        <v>28</v>
      </c>
      <c r="Q6" s="4" t="s">
        <v>29</v>
      </c>
    </row>
    <row r="7" spans="3:17" s="10" customFormat="1" ht="30" x14ac:dyDescent="0.25">
      <c r="C7" s="8" t="s">
        <v>18</v>
      </c>
      <c r="D7" s="9">
        <f>D8+D9</f>
        <v>2159.3910586126749</v>
      </c>
      <c r="E7" s="9">
        <f>E8+E9</f>
        <v>2823.4041394274118</v>
      </c>
      <c r="G7" s="11">
        <f>E7/D7-1</f>
        <v>0.30750015295577793</v>
      </c>
      <c r="I7" s="9">
        <f>I8+I9</f>
        <v>73.216590508031885</v>
      </c>
      <c r="J7" s="9">
        <f>J8+J9</f>
        <v>52.309445202328106</v>
      </c>
      <c r="L7" s="11">
        <f>J7/I7-1</f>
        <v>-0.28555201984460421</v>
      </c>
      <c r="N7" s="9">
        <f>D7+I7</f>
        <v>2232.6076491207068</v>
      </c>
      <c r="O7" s="9">
        <f>E7+J7</f>
        <v>2875.7135846297397</v>
      </c>
      <c r="Q7" s="11">
        <f>O7/N7-1</f>
        <v>0.28805147906857465</v>
      </c>
    </row>
    <row r="8" spans="3:17" s="10" customFormat="1" x14ac:dyDescent="0.25">
      <c r="C8" s="12" t="s">
        <v>1</v>
      </c>
      <c r="D8" s="13">
        <v>1369.3026949047021</v>
      </c>
      <c r="E8" s="13">
        <v>1567.6597228484079</v>
      </c>
      <c r="G8" s="14">
        <f t="shared" ref="G8:G23" si="0">E8/D8-1</f>
        <v>0.1448598828307357</v>
      </c>
      <c r="I8" s="13">
        <v>31.735850904867291</v>
      </c>
      <c r="J8" s="13">
        <v>22.810129406965668</v>
      </c>
      <c r="L8" s="14">
        <f t="shared" ref="L8:L13" si="1">J8/I8-1</f>
        <v>-0.28125042320931426</v>
      </c>
      <c r="N8" s="13">
        <f t="shared" ref="N8:N24" si="2">D8+I8</f>
        <v>1401.0385458095693</v>
      </c>
      <c r="O8" s="13">
        <f t="shared" ref="O8:O24" si="3">E8+J8</f>
        <v>1590.4698522553736</v>
      </c>
      <c r="Q8" s="14">
        <f t="shared" ref="Q8:Q13" si="4">O8/N8-1</f>
        <v>0.1352077764115649</v>
      </c>
    </row>
    <row r="9" spans="3:17" s="10" customFormat="1" x14ac:dyDescent="0.25">
      <c r="C9" s="12" t="s">
        <v>2</v>
      </c>
      <c r="D9" s="13">
        <v>790.08836370797292</v>
      </c>
      <c r="E9" s="13">
        <v>1255.7444165790037</v>
      </c>
      <c r="G9" s="14">
        <f t="shared" si="0"/>
        <v>0.58937211869018657</v>
      </c>
      <c r="I9" s="13">
        <v>41.480739603164601</v>
      </c>
      <c r="J9" s="13">
        <v>29.499315795362438</v>
      </c>
      <c r="L9" s="14">
        <f t="shared" si="1"/>
        <v>-0.28884306119961489</v>
      </c>
      <c r="N9" s="13">
        <f t="shared" si="2"/>
        <v>831.5691033111375</v>
      </c>
      <c r="O9" s="13">
        <f t="shared" si="3"/>
        <v>1285.2437323743661</v>
      </c>
      <c r="Q9" s="14">
        <f t="shared" si="4"/>
        <v>0.54556455651946356</v>
      </c>
    </row>
    <row r="10" spans="3:17" s="10" customFormat="1" ht="30" x14ac:dyDescent="0.25">
      <c r="C10" s="8" t="s">
        <v>19</v>
      </c>
      <c r="D10" s="9">
        <f>D11+D12</f>
        <v>181.33643395308613</v>
      </c>
      <c r="E10" s="9">
        <f>E11+E12</f>
        <v>106.54886060102716</v>
      </c>
      <c r="G10" s="11">
        <f t="shared" si="0"/>
        <v>-0.41242441864389701</v>
      </c>
      <c r="I10" s="9">
        <f>I11+I12</f>
        <v>2.370263444467358</v>
      </c>
      <c r="J10" s="9">
        <f>J11+J12</f>
        <v>2.5397648506189379</v>
      </c>
      <c r="L10" s="11">
        <f t="shared" si="1"/>
        <v>7.1511631564511458E-2</v>
      </c>
      <c r="N10" s="9">
        <f t="shared" si="2"/>
        <v>183.70669739755348</v>
      </c>
      <c r="O10" s="9">
        <f t="shared" si="3"/>
        <v>109.0886254516461</v>
      </c>
      <c r="Q10" s="11">
        <f t="shared" si="4"/>
        <v>-0.40618046594364998</v>
      </c>
    </row>
    <row r="11" spans="3:17" s="10" customFormat="1" x14ac:dyDescent="0.25">
      <c r="C11" s="12" t="s">
        <v>3</v>
      </c>
      <c r="D11" s="13">
        <v>180.92396575668053</v>
      </c>
      <c r="E11" s="13">
        <v>90.868367510968568</v>
      </c>
      <c r="G11" s="14">
        <f t="shared" si="0"/>
        <v>-0.49775383747018431</v>
      </c>
      <c r="I11" s="13">
        <v>1.6500427853066921</v>
      </c>
      <c r="J11" s="13">
        <v>2.5397648506189379</v>
      </c>
      <c r="L11" s="14">
        <f t="shared" si="1"/>
        <v>0.53921151211050189</v>
      </c>
      <c r="N11" s="13">
        <f t="shared" si="2"/>
        <v>182.57400854198721</v>
      </c>
      <c r="O11" s="13">
        <f t="shared" si="3"/>
        <v>93.408132361587505</v>
      </c>
      <c r="Q11" s="14">
        <f t="shared" si="4"/>
        <v>-0.48838209169238844</v>
      </c>
    </row>
    <row r="12" spans="3:17" s="10" customFormat="1" x14ac:dyDescent="0.25">
      <c r="C12" s="12" t="s">
        <v>4</v>
      </c>
      <c r="D12" s="13">
        <v>0.41246819640560006</v>
      </c>
      <c r="E12" s="13">
        <v>15.680493090058594</v>
      </c>
      <c r="G12" s="14">
        <f t="shared" si="0"/>
        <v>37.01624762031156</v>
      </c>
      <c r="I12" s="13">
        <v>0.72022065916066602</v>
      </c>
      <c r="J12" s="13">
        <v>0</v>
      </c>
      <c r="L12" s="14">
        <f t="shared" si="1"/>
        <v>-1</v>
      </c>
      <c r="N12" s="13">
        <f t="shared" si="2"/>
        <v>1.1326888555662662</v>
      </c>
      <c r="O12" s="13">
        <f t="shared" si="3"/>
        <v>15.680493090058594</v>
      </c>
      <c r="Q12" s="14">
        <f t="shared" si="4"/>
        <v>12.843601455952729</v>
      </c>
    </row>
    <row r="13" spans="3:17" s="10" customFormat="1" ht="30" x14ac:dyDescent="0.25">
      <c r="C13" s="8" t="s">
        <v>20</v>
      </c>
      <c r="D13" s="9">
        <f>D14+D15</f>
        <v>10.486916606944973</v>
      </c>
      <c r="E13" s="9">
        <f>E14+E15</f>
        <v>8.836060986273365</v>
      </c>
      <c r="G13" s="11">
        <f t="shared" si="0"/>
        <v>-0.15742049665755209</v>
      </c>
      <c r="I13" s="9">
        <f>I14+I15</f>
        <v>0.33090347890089589</v>
      </c>
      <c r="J13" s="9">
        <f>J14+J15</f>
        <v>0</v>
      </c>
      <c r="L13" s="11">
        <f t="shared" si="1"/>
        <v>-1</v>
      </c>
      <c r="N13" s="9">
        <f t="shared" si="2"/>
        <v>10.817820085845868</v>
      </c>
      <c r="O13" s="9">
        <f t="shared" si="3"/>
        <v>8.836060986273365</v>
      </c>
      <c r="Q13" s="11">
        <f t="shared" si="4"/>
        <v>-0.18319394146381252</v>
      </c>
    </row>
    <row r="14" spans="3:17" s="10" customFormat="1" x14ac:dyDescent="0.25">
      <c r="C14" s="12" t="s">
        <v>5</v>
      </c>
      <c r="D14" s="13">
        <v>4.5952562014509155</v>
      </c>
      <c r="E14" s="13">
        <v>8.836060986273365</v>
      </c>
      <c r="G14" s="14">
        <f>IFERROR(E14/D14-1,"")</f>
        <v>0.9228657987520803</v>
      </c>
      <c r="I14" s="13">
        <v>0</v>
      </c>
      <c r="J14" s="13">
        <v>0</v>
      </c>
      <c r="L14" s="14" t="str">
        <f>IFERROR(J14/I14-1,"")</f>
        <v/>
      </c>
      <c r="N14" s="13">
        <f t="shared" si="2"/>
        <v>4.5952562014509155</v>
      </c>
      <c r="O14" s="13">
        <f t="shared" si="3"/>
        <v>8.836060986273365</v>
      </c>
      <c r="Q14" s="14">
        <f>IFERROR(O14/N14-1,"")</f>
        <v>0.9228657987520803</v>
      </c>
    </row>
    <row r="15" spans="3:17" s="10" customFormat="1" x14ac:dyDescent="0.25">
      <c r="C15" s="12" t="s">
        <v>6</v>
      </c>
      <c r="D15" s="13">
        <v>5.8916604054940587</v>
      </c>
      <c r="E15" s="13">
        <v>0</v>
      </c>
      <c r="G15" s="14">
        <f t="shared" si="0"/>
        <v>-1</v>
      </c>
      <c r="I15" s="13">
        <v>0.33090347890089589</v>
      </c>
      <c r="J15" s="13">
        <v>0</v>
      </c>
      <c r="L15" s="14">
        <f t="shared" ref="L15" si="5">J15/I15-1</f>
        <v>-1</v>
      </c>
      <c r="N15" s="13">
        <f t="shared" si="2"/>
        <v>6.2225638843949547</v>
      </c>
      <c r="O15" s="13">
        <f t="shared" si="3"/>
        <v>0</v>
      </c>
      <c r="Q15" s="14">
        <f t="shared" ref="Q15:Q16" si="6">O15/N15-1</f>
        <v>-1</v>
      </c>
    </row>
    <row r="16" spans="3:17" s="10" customFormat="1" ht="30" x14ac:dyDescent="0.25">
      <c r="C16" s="8" t="s">
        <v>21</v>
      </c>
      <c r="D16" s="9">
        <f>D17+D18</f>
        <v>1.8483206941085082</v>
      </c>
      <c r="E16" s="9">
        <f>E17+E18</f>
        <v>7.4765819783351875</v>
      </c>
      <c r="G16" s="11">
        <f t="shared" si="0"/>
        <v>3.0450675048797917</v>
      </c>
      <c r="I16" s="9">
        <f>I17+I18</f>
        <v>0</v>
      </c>
      <c r="J16" s="9">
        <f>J17+J18</f>
        <v>0</v>
      </c>
      <c r="L16" s="11" t="str">
        <f t="shared" ref="L16" si="7">IFERROR(J16/I16-1,"")</f>
        <v/>
      </c>
      <c r="N16" s="9">
        <f t="shared" si="2"/>
        <v>1.8483206941085082</v>
      </c>
      <c r="O16" s="9">
        <f t="shared" si="3"/>
        <v>7.4765819783351875</v>
      </c>
      <c r="Q16" s="11">
        <f t="shared" si="6"/>
        <v>3.0450675048797917</v>
      </c>
    </row>
    <row r="17" spans="3:17" s="10" customFormat="1" x14ac:dyDescent="0.25">
      <c r="C17" s="12" t="s">
        <v>7</v>
      </c>
      <c r="D17" s="13">
        <v>1.0798502358502209</v>
      </c>
      <c r="E17" s="13">
        <v>7.4765819783351875</v>
      </c>
      <c r="G17" s="14">
        <f>IFERROR(E17/D17-1,"")</f>
        <v>5.9237212069954266</v>
      </c>
      <c r="I17" s="13">
        <v>0</v>
      </c>
      <c r="J17" s="13">
        <v>0</v>
      </c>
      <c r="L17" s="14" t="str">
        <f>IFERROR(J17/I17-1,"")</f>
        <v/>
      </c>
      <c r="N17" s="13">
        <f t="shared" si="2"/>
        <v>1.0798502358502209</v>
      </c>
      <c r="O17" s="13">
        <f t="shared" si="3"/>
        <v>7.4765819783351875</v>
      </c>
      <c r="Q17" s="14">
        <f>IFERROR(O17/N17-1,"")</f>
        <v>5.9237212069954266</v>
      </c>
    </row>
    <row r="18" spans="3:17" s="10" customFormat="1" x14ac:dyDescent="0.25">
      <c r="C18" s="12" t="s">
        <v>8</v>
      </c>
      <c r="D18" s="13">
        <v>0.76847045825828741</v>
      </c>
      <c r="E18" s="13">
        <v>0</v>
      </c>
      <c r="G18" s="15">
        <f t="shared" si="0"/>
        <v>-1</v>
      </c>
      <c r="I18" s="13">
        <v>0</v>
      </c>
      <c r="J18" s="13">
        <v>0</v>
      </c>
      <c r="L18" s="14" t="str">
        <f t="shared" ref="L18:L21" si="8">IFERROR(J18/I18-1,"")</f>
        <v/>
      </c>
      <c r="N18" s="13">
        <f t="shared" si="2"/>
        <v>0.76847045825828741</v>
      </c>
      <c r="O18" s="13">
        <f t="shared" si="3"/>
        <v>0</v>
      </c>
      <c r="Q18" s="14">
        <f t="shared" ref="Q18:Q20" si="9">O18/N18-1</f>
        <v>-1</v>
      </c>
    </row>
    <row r="19" spans="3:17" s="10" customFormat="1" ht="30" x14ac:dyDescent="0.25">
      <c r="C19" s="8" t="s">
        <v>22</v>
      </c>
      <c r="D19" s="9">
        <f>D20+D21</f>
        <v>11.052767208881178</v>
      </c>
      <c r="E19" s="9">
        <f>E20+E21</f>
        <v>9.6288691745721149</v>
      </c>
      <c r="G19" s="11">
        <f t="shared" si="0"/>
        <v>-0.12882728889512174</v>
      </c>
      <c r="I19" s="9">
        <f>I20+I21</f>
        <v>0</v>
      </c>
      <c r="J19" s="9">
        <f>J20+J21</f>
        <v>0</v>
      </c>
      <c r="L19" s="11" t="str">
        <f t="shared" si="8"/>
        <v/>
      </c>
      <c r="N19" s="9">
        <f t="shared" si="2"/>
        <v>11.052767208881178</v>
      </c>
      <c r="O19" s="9">
        <f t="shared" si="3"/>
        <v>9.6288691745721149</v>
      </c>
      <c r="Q19" s="11">
        <f t="shared" si="9"/>
        <v>-0.12882728889512174</v>
      </c>
    </row>
    <row r="20" spans="3:17" s="10" customFormat="1" x14ac:dyDescent="0.25">
      <c r="C20" s="12" t="s">
        <v>9</v>
      </c>
      <c r="D20" s="13">
        <v>8.0756314394224535</v>
      </c>
      <c r="E20" s="13">
        <v>9.6288691745721149</v>
      </c>
      <c r="G20" s="14">
        <f t="shared" si="0"/>
        <v>0.19233638221369165</v>
      </c>
      <c r="I20" s="13">
        <v>0</v>
      </c>
      <c r="J20" s="13">
        <v>0</v>
      </c>
      <c r="L20" s="14" t="str">
        <f t="shared" si="8"/>
        <v/>
      </c>
      <c r="N20" s="13">
        <f t="shared" si="2"/>
        <v>8.0756314394224535</v>
      </c>
      <c r="O20" s="13">
        <f t="shared" si="3"/>
        <v>9.6288691745721149</v>
      </c>
      <c r="Q20" s="14">
        <f t="shared" si="9"/>
        <v>0.19233638221369165</v>
      </c>
    </row>
    <row r="21" spans="3:17" s="10" customFormat="1" x14ac:dyDescent="0.25">
      <c r="C21" s="12" t="s">
        <v>10</v>
      </c>
      <c r="D21" s="13">
        <v>2.9771357694587248</v>
      </c>
      <c r="E21" s="13">
        <v>0</v>
      </c>
      <c r="G21" s="14">
        <f>IFERROR(E21/D21-1,"")</f>
        <v>-1</v>
      </c>
      <c r="I21" s="13">
        <v>0</v>
      </c>
      <c r="J21" s="13">
        <v>0</v>
      </c>
      <c r="L21" s="14" t="str">
        <f t="shared" si="8"/>
        <v/>
      </c>
      <c r="N21" s="13">
        <f t="shared" si="2"/>
        <v>2.9771357694587248</v>
      </c>
      <c r="O21" s="13">
        <f t="shared" si="3"/>
        <v>0</v>
      </c>
      <c r="Q21" s="14">
        <f>IFERROR(O21/N21-1,"")</f>
        <v>-1</v>
      </c>
    </row>
    <row r="22" spans="3:17" s="10" customFormat="1" ht="30" x14ac:dyDescent="0.25">
      <c r="C22" s="8" t="s">
        <v>23</v>
      </c>
      <c r="D22" s="9">
        <f>D23+D24</f>
        <v>8.624759301569048</v>
      </c>
      <c r="E22" s="9">
        <f>E23+E24</f>
        <v>6.2970099161906576</v>
      </c>
      <c r="G22" s="11">
        <f t="shared" si="0"/>
        <v>-0.26989151859054406</v>
      </c>
      <c r="I22" s="9">
        <f>I23+I24</f>
        <v>5.6363114219727282E-3</v>
      </c>
      <c r="J22" s="9">
        <f>J23+J24</f>
        <v>0</v>
      </c>
      <c r="L22" s="11">
        <f t="shared" ref="L22:L23" si="10">J22/I22-1</f>
        <v>-1</v>
      </c>
      <c r="N22" s="9">
        <f t="shared" si="2"/>
        <v>8.6303956129910215</v>
      </c>
      <c r="O22" s="9">
        <f t="shared" si="3"/>
        <v>6.2970099161906576</v>
      </c>
      <c r="Q22" s="11">
        <f t="shared" ref="Q22:Q23" si="11">O22/N22-1</f>
        <v>-0.27036833552427231</v>
      </c>
    </row>
    <row r="23" spans="3:17" s="10" customFormat="1" x14ac:dyDescent="0.25">
      <c r="C23" s="12" t="s">
        <v>11</v>
      </c>
      <c r="D23" s="13">
        <v>8.624759301569048</v>
      </c>
      <c r="E23" s="13">
        <v>6.2970099161906576</v>
      </c>
      <c r="G23" s="14">
        <f t="shared" si="0"/>
        <v>-0.26989151859054406</v>
      </c>
      <c r="I23" s="13">
        <v>5.6363114219727282E-3</v>
      </c>
      <c r="J23" s="13">
        <v>0</v>
      </c>
      <c r="L23" s="14">
        <f t="shared" si="10"/>
        <v>-1</v>
      </c>
      <c r="N23" s="13">
        <f t="shared" si="2"/>
        <v>8.6303956129910215</v>
      </c>
      <c r="O23" s="13">
        <f t="shared" si="3"/>
        <v>6.2970099161906576</v>
      </c>
      <c r="Q23" s="14">
        <f t="shared" si="11"/>
        <v>-0.27036833552427231</v>
      </c>
    </row>
    <row r="24" spans="3:17" s="10" customFormat="1" x14ac:dyDescent="0.25">
      <c r="C24" s="12" t="s">
        <v>12</v>
      </c>
      <c r="D24" s="13">
        <v>0</v>
      </c>
      <c r="E24" s="13">
        <v>0</v>
      </c>
      <c r="G24" s="14" t="str">
        <f>IFERROR(E24/D24-1,"")</f>
        <v/>
      </c>
      <c r="I24" s="13">
        <v>0</v>
      </c>
      <c r="J24" s="13">
        <v>0</v>
      </c>
      <c r="L24" s="14" t="str">
        <f>IFERROR(J24/I24-1,"")</f>
        <v/>
      </c>
      <c r="N24" s="13">
        <f t="shared" si="2"/>
        <v>0</v>
      </c>
      <c r="O24" s="13">
        <f t="shared" si="3"/>
        <v>0</v>
      </c>
      <c r="Q24" s="14" t="str">
        <f>IFERROR(O24/N24-1,"")</f>
        <v/>
      </c>
    </row>
    <row r="25" spans="3:17" s="10" customFormat="1" x14ac:dyDescent="0.25">
      <c r="C25" s="16"/>
      <c r="D25" s="17"/>
      <c r="E25" s="17"/>
      <c r="G25" s="18"/>
      <c r="I25" s="17"/>
      <c r="J25" s="17"/>
      <c r="L25" s="18"/>
      <c r="N25" s="17"/>
      <c r="O25" s="17"/>
      <c r="Q25" s="18"/>
    </row>
    <row r="26" spans="3:17" ht="30" x14ac:dyDescent="0.25">
      <c r="C26" s="8" t="s">
        <v>26</v>
      </c>
      <c r="D26" s="9">
        <f>D7+D10+D13+D16+D19+D22</f>
        <v>2372.7402563772648</v>
      </c>
      <c r="E26" s="9">
        <f>E7+E10+E13+E16+E19+E22</f>
        <v>2962.1915220838105</v>
      </c>
      <c r="F26" s="10"/>
      <c r="G26" s="11">
        <f>E26/D26-1</f>
        <v>0.2484263771064974</v>
      </c>
      <c r="H26" s="10"/>
      <c r="I26" s="9">
        <f>I7+I10+I13+I16+I19+I22</f>
        <v>75.9233937428221</v>
      </c>
      <c r="J26" s="9">
        <f>J7+J10+J13+J16+J19+J22</f>
        <v>54.849210052947043</v>
      </c>
      <c r="K26" s="10"/>
      <c r="L26" s="11">
        <f>J26/I26-1</f>
        <v>-0.27757167654096648</v>
      </c>
      <c r="M26" s="10"/>
      <c r="N26" s="9">
        <f>N7+N10+N13+N16+N19+N22</f>
        <v>2448.6636501200869</v>
      </c>
      <c r="O26" s="9">
        <f>O7+O10+O13+O16+O19+O22</f>
        <v>3017.0407321367575</v>
      </c>
      <c r="P26" s="10"/>
      <c r="Q26" s="11">
        <f>O26/N26-1</f>
        <v>0.23211725382895954</v>
      </c>
    </row>
    <row r="28" spans="3:17" ht="30" x14ac:dyDescent="0.25">
      <c r="C28" s="1"/>
      <c r="D28" s="7" t="s">
        <v>27</v>
      </c>
      <c r="E28" s="7" t="s">
        <v>28</v>
      </c>
      <c r="G28" s="4" t="s">
        <v>29</v>
      </c>
      <c r="I28" s="7" t="s">
        <v>27</v>
      </c>
      <c r="J28" s="7" t="s">
        <v>28</v>
      </c>
      <c r="L28" s="4" t="s">
        <v>29</v>
      </c>
      <c r="N28" s="7" t="s">
        <v>27</v>
      </c>
      <c r="O28" s="7" t="s">
        <v>28</v>
      </c>
      <c r="Q28" s="4" t="s">
        <v>29</v>
      </c>
    </row>
    <row r="29" spans="3:17" s="10" customFormat="1" ht="30" x14ac:dyDescent="0.25">
      <c r="C29" s="8" t="s">
        <v>24</v>
      </c>
      <c r="D29" s="9">
        <f>SUM(D30:D32)</f>
        <v>497.05412871753134</v>
      </c>
      <c r="E29" s="9">
        <f>SUM(E30:E32)</f>
        <v>334.3473137921082</v>
      </c>
      <c r="G29" s="11">
        <f>E29/D29-1</f>
        <v>-0.32734224609546914</v>
      </c>
      <c r="I29" s="9">
        <f>SUM(I30:I32)</f>
        <v>195.61646150623133</v>
      </c>
      <c r="J29" s="9">
        <f>SUM(J30:J32)</f>
        <v>197.05345795202817</v>
      </c>
      <c r="L29" s="11">
        <f>J29/I29-1</f>
        <v>7.3459893647604968E-3</v>
      </c>
      <c r="N29" s="9">
        <f>SUM(N30:N32)</f>
        <v>692.67059022376259</v>
      </c>
      <c r="O29" s="9">
        <f>SUM(O30:O32)</f>
        <v>531.40077174413636</v>
      </c>
      <c r="Q29" s="11">
        <f>O29/N29-1</f>
        <v>-0.23282325069919463</v>
      </c>
    </row>
    <row r="30" spans="3:17" x14ac:dyDescent="0.25">
      <c r="C30" s="2" t="s">
        <v>13</v>
      </c>
      <c r="D30" s="3">
        <v>491.7325614586947</v>
      </c>
      <c r="E30" s="3">
        <v>327.93818153247946</v>
      </c>
      <c r="G30" s="5">
        <f t="shared" ref="G30:G32" si="12">E30/D30-1</f>
        <v>-0.3330964690244006</v>
      </c>
      <c r="I30" s="3">
        <v>195.61646150623133</v>
      </c>
      <c r="J30" s="3">
        <v>194.75448407101433</v>
      </c>
      <c r="L30" s="5">
        <f t="shared" ref="L30" si="13">J30/I30-1</f>
        <v>-4.4064667593914919E-3</v>
      </c>
      <c r="N30" s="3">
        <f t="shared" ref="N30:N31" si="14">D30+I30</f>
        <v>687.34902296492601</v>
      </c>
      <c r="O30" s="3">
        <f t="shared" ref="O30:O31" si="15">E30+J30</f>
        <v>522.69266560349377</v>
      </c>
      <c r="Q30" s="5">
        <f t="shared" ref="Q30" si="16">O30/N30-1</f>
        <v>-0.23955276265786485</v>
      </c>
    </row>
    <row r="31" spans="3:17" x14ac:dyDescent="0.25">
      <c r="C31" s="2" t="s">
        <v>14</v>
      </c>
      <c r="D31" s="3">
        <v>0</v>
      </c>
      <c r="E31" s="3">
        <v>0</v>
      </c>
      <c r="G31" s="5" t="str">
        <f>IFERROR(E31/D31-1,"")</f>
        <v/>
      </c>
      <c r="I31" s="3">
        <v>0</v>
      </c>
      <c r="J31" s="3">
        <v>0</v>
      </c>
      <c r="L31" s="14" t="str">
        <f t="shared" ref="L31:L32" si="17">IFERROR(J31/I31-1,"")</f>
        <v/>
      </c>
      <c r="N31" s="3">
        <f t="shared" si="14"/>
        <v>0</v>
      </c>
      <c r="O31" s="3">
        <f t="shared" si="15"/>
        <v>0</v>
      </c>
      <c r="Q31" s="14" t="str">
        <f t="shared" ref="Q31:Q32" si="18">IFERROR(O31/N31-1,"")</f>
        <v/>
      </c>
    </row>
    <row r="32" spans="3:17" ht="30" x14ac:dyDescent="0.25">
      <c r="C32" s="2" t="s">
        <v>15</v>
      </c>
      <c r="D32" s="3">
        <v>5.3215672588366196</v>
      </c>
      <c r="E32" s="3">
        <v>6.4091322596287252</v>
      </c>
      <c r="G32" s="5">
        <f t="shared" si="12"/>
        <v>0.20436930473558745</v>
      </c>
      <c r="I32" s="3">
        <v>0</v>
      </c>
      <c r="J32" s="3">
        <v>2.29897388101385</v>
      </c>
      <c r="L32" s="14" t="str">
        <f t="shared" si="17"/>
        <v/>
      </c>
      <c r="N32" s="3">
        <f t="shared" ref="N32" si="19">D32+I32</f>
        <v>5.3215672588366196</v>
      </c>
      <c r="O32" s="3">
        <f t="shared" ref="O32" si="20">E32+J32</f>
        <v>8.7081061406425757</v>
      </c>
      <c r="Q32" s="14">
        <f t="shared" si="18"/>
        <v>0.63637998301769239</v>
      </c>
    </row>
    <row r="34" spans="3:17" ht="30" x14ac:dyDescent="0.25">
      <c r="C34" s="8" t="s">
        <v>25</v>
      </c>
      <c r="D34" s="9">
        <f>D26+D29</f>
        <v>2869.7943850947963</v>
      </c>
      <c r="E34" s="9">
        <f>E26+E29</f>
        <v>3296.5388358759187</v>
      </c>
      <c r="F34" s="10"/>
      <c r="G34" s="11">
        <f>E34/D34-1</f>
        <v>0.14870209970357373</v>
      </c>
      <c r="H34" s="10"/>
      <c r="I34" s="9">
        <f>I26+I29</f>
        <v>271.5398552490534</v>
      </c>
      <c r="J34" s="9">
        <f>J26+J29</f>
        <v>251.90266800497523</v>
      </c>
      <c r="K34" s="10"/>
      <c r="L34" s="11">
        <f>J34/I34-1</f>
        <v>-7.2317882124770083E-2</v>
      </c>
      <c r="M34" s="10"/>
      <c r="N34" s="9">
        <f>N26+N29</f>
        <v>3141.3342403438496</v>
      </c>
      <c r="O34" s="9">
        <f>O26+O29</f>
        <v>3548.4415038808938</v>
      </c>
      <c r="P34" s="10"/>
      <c r="Q34" s="11">
        <f>O34/N34-1</f>
        <v>0.12959692677990309</v>
      </c>
    </row>
  </sheetData>
  <mergeCells count="3">
    <mergeCell ref="D4:G4"/>
    <mergeCell ref="I4:L4"/>
    <mergeCell ref="N4:Q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3283D69F-0080-4C37-A998-D498676683A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zielone aktywa I-III kw 2024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2024-11-28T10:15:55Z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