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ój dysk\Team ZPL\STATYSTYKA\2024\dane na stronę do podmiany\"/>
    </mc:Choice>
  </mc:AlternateContent>
  <xr:revisionPtr revIDLastSave="0" documentId="13_ncr:1_{AAD68C4C-4409-4ECF-BE1E-ECBEE1E6D8D0}" xr6:coauthVersionLast="47" xr6:coauthVersionMax="47" xr10:uidLastSave="{00000000-0000-0000-0000-000000000000}"/>
  <bookViews>
    <workbookView xWindow="32370" yWindow="2010" windowWidth="21600" windowHeight="11295" activeTab="2" xr2:uid="{00000000-000D-0000-FFFF-FFFF00000000}"/>
  </bookViews>
  <sheets>
    <sheet name="Leasing" sheetId="14" r:id="rId1"/>
    <sheet name="pożyczki" sheetId="15" r:id="rId2"/>
    <sheet name="leasing+pożyczki" sheetId="13" r:id="rId3"/>
  </sheets>
  <calcPr calcId="181029"/>
</workbook>
</file>

<file path=xl/calcChain.xml><?xml version="1.0" encoding="utf-8"?>
<calcChain xmlns="http://schemas.openxmlformats.org/spreadsheetml/2006/main">
  <c r="C9" i="13" l="1"/>
  <c r="D9" i="13"/>
  <c r="E9" i="13"/>
  <c r="F9" i="13"/>
  <c r="G9" i="13"/>
  <c r="H9" i="13"/>
  <c r="I9" i="13"/>
  <c r="C10" i="13"/>
  <c r="D10" i="13"/>
  <c r="E10" i="13"/>
  <c r="F10" i="13"/>
  <c r="G10" i="13"/>
  <c r="H10" i="13"/>
  <c r="I10" i="13"/>
  <c r="C12" i="13"/>
  <c r="D12" i="13"/>
  <c r="E12" i="13"/>
  <c r="F12" i="13"/>
  <c r="G12" i="13"/>
  <c r="H12" i="13"/>
  <c r="I12" i="13"/>
  <c r="C13" i="13"/>
  <c r="D13" i="13"/>
  <c r="E13" i="13"/>
  <c r="F13" i="13"/>
  <c r="G13" i="13"/>
  <c r="H13" i="13"/>
  <c r="I13" i="13"/>
  <c r="C14" i="13"/>
  <c r="D14" i="13"/>
  <c r="E14" i="13"/>
  <c r="F14" i="13"/>
  <c r="G14" i="13"/>
  <c r="H14" i="13"/>
  <c r="I14" i="13"/>
  <c r="C15" i="13"/>
  <c r="D15" i="13"/>
  <c r="E15" i="13"/>
  <c r="F15" i="13"/>
  <c r="G15" i="13"/>
  <c r="H15" i="13"/>
  <c r="I15" i="13"/>
  <c r="C16" i="13"/>
  <c r="D16" i="13"/>
  <c r="E16" i="13"/>
  <c r="F16" i="13"/>
  <c r="G16" i="13"/>
  <c r="H16" i="13"/>
  <c r="I16" i="13"/>
  <c r="C17" i="13"/>
  <c r="D17" i="13"/>
  <c r="E17" i="13"/>
  <c r="F17" i="13"/>
  <c r="G17" i="13"/>
  <c r="H17" i="13"/>
  <c r="I17" i="13"/>
  <c r="C18" i="13"/>
  <c r="D18" i="13"/>
  <c r="E18" i="13"/>
  <c r="F18" i="13"/>
  <c r="G18" i="13"/>
  <c r="H18" i="13"/>
  <c r="I18" i="13"/>
  <c r="C19" i="13"/>
  <c r="D19" i="13"/>
  <c r="E19" i="13"/>
  <c r="F19" i="13"/>
  <c r="G19" i="13"/>
  <c r="H19" i="13"/>
  <c r="I19" i="13"/>
  <c r="C20" i="13"/>
  <c r="D20" i="13"/>
  <c r="E20" i="13"/>
  <c r="F20" i="13"/>
  <c r="G20" i="13"/>
  <c r="H20" i="13"/>
  <c r="I20" i="13"/>
  <c r="C21" i="13"/>
  <c r="D21" i="13"/>
  <c r="E21" i="13"/>
  <c r="F21" i="13"/>
  <c r="G21" i="13"/>
  <c r="H21" i="13"/>
  <c r="I21" i="13"/>
  <c r="C22" i="13"/>
  <c r="D22" i="13"/>
  <c r="E22" i="13"/>
  <c r="F22" i="13"/>
  <c r="G22" i="13"/>
  <c r="H22" i="13"/>
  <c r="I22" i="13"/>
  <c r="C23" i="13"/>
  <c r="D23" i="13"/>
  <c r="E23" i="13"/>
  <c r="F23" i="13"/>
  <c r="G23" i="13"/>
  <c r="H23" i="13"/>
  <c r="I23" i="13"/>
  <c r="C24" i="13"/>
  <c r="D24" i="13"/>
  <c r="E24" i="13"/>
  <c r="F24" i="13"/>
  <c r="G24" i="13"/>
  <c r="H24" i="13"/>
  <c r="I24" i="13"/>
  <c r="C25" i="13"/>
  <c r="D25" i="13"/>
  <c r="E25" i="13"/>
  <c r="F25" i="13"/>
  <c r="G25" i="13"/>
  <c r="H25" i="13"/>
  <c r="I25" i="13"/>
  <c r="C26" i="13"/>
  <c r="D26" i="13"/>
  <c r="E26" i="13"/>
  <c r="F26" i="13"/>
  <c r="G26" i="13"/>
  <c r="H26" i="13"/>
  <c r="I26" i="13"/>
  <c r="C27" i="13"/>
  <c r="D27" i="13"/>
  <c r="E27" i="13"/>
  <c r="F27" i="13"/>
  <c r="G27" i="13"/>
  <c r="H27" i="13"/>
  <c r="I27" i="13"/>
  <c r="C28" i="13"/>
  <c r="D28" i="13"/>
  <c r="E28" i="13"/>
  <c r="F28" i="13"/>
  <c r="G28" i="13"/>
  <c r="H28" i="13"/>
  <c r="I28" i="13"/>
  <c r="C29" i="13"/>
  <c r="D29" i="13"/>
  <c r="E29" i="13"/>
  <c r="F29" i="13"/>
  <c r="G29" i="13"/>
  <c r="H29" i="13"/>
  <c r="I29" i="13"/>
  <c r="C32" i="13"/>
  <c r="D32" i="13"/>
  <c r="E32" i="13"/>
  <c r="F32" i="13"/>
  <c r="G32" i="13"/>
  <c r="H32" i="13"/>
  <c r="I32" i="13"/>
  <c r="C33" i="13"/>
  <c r="D33" i="13"/>
  <c r="E33" i="13"/>
  <c r="F33" i="13"/>
  <c r="G33" i="13"/>
  <c r="H33" i="13"/>
  <c r="I33" i="13"/>
  <c r="C34" i="13"/>
  <c r="D34" i="13"/>
  <c r="E34" i="13"/>
  <c r="F34" i="13"/>
  <c r="G34" i="13"/>
  <c r="H34" i="13"/>
  <c r="I34" i="13"/>
  <c r="C36" i="13"/>
  <c r="D36" i="13"/>
  <c r="E36" i="13"/>
  <c r="F36" i="13"/>
  <c r="G36" i="13"/>
  <c r="H36" i="13"/>
  <c r="I36" i="13"/>
  <c r="C37" i="13"/>
  <c r="D37" i="13"/>
  <c r="E37" i="13"/>
  <c r="F37" i="13"/>
  <c r="G37" i="13"/>
  <c r="H37" i="13"/>
  <c r="I37" i="13"/>
  <c r="C38" i="13"/>
  <c r="D38" i="13"/>
  <c r="E38" i="13"/>
  <c r="F38" i="13"/>
  <c r="G38" i="13"/>
  <c r="H38" i="13"/>
  <c r="I38" i="13"/>
  <c r="C39" i="13"/>
  <c r="D39" i="13"/>
  <c r="E39" i="13"/>
  <c r="F39" i="13"/>
  <c r="G39" i="13"/>
  <c r="H39" i="13"/>
  <c r="I39" i="13"/>
  <c r="C41" i="13"/>
  <c r="D41" i="13"/>
  <c r="E41" i="13"/>
  <c r="F41" i="13"/>
  <c r="G41" i="13"/>
  <c r="H41" i="13"/>
  <c r="I41" i="13"/>
  <c r="I11" i="15" l="1"/>
  <c r="H11" i="15"/>
  <c r="G11" i="15"/>
  <c r="F11" i="15"/>
  <c r="E11" i="15"/>
  <c r="D11" i="15"/>
  <c r="C11" i="15"/>
  <c r="I35" i="15"/>
  <c r="H35" i="15"/>
  <c r="G35" i="15"/>
  <c r="F35" i="15"/>
  <c r="E35" i="15"/>
  <c r="D35" i="15"/>
  <c r="C35" i="15"/>
  <c r="I31" i="15"/>
  <c r="H31" i="15"/>
  <c r="G31" i="15"/>
  <c r="F31" i="15"/>
  <c r="E31" i="15"/>
  <c r="D31" i="15"/>
  <c r="C31" i="15"/>
  <c r="D30" i="15"/>
  <c r="C30" i="15"/>
  <c r="F30" i="15"/>
  <c r="G30" i="15"/>
  <c r="H30" i="15"/>
  <c r="I30" i="15"/>
  <c r="I8" i="15"/>
  <c r="H8" i="15"/>
  <c r="G8" i="15"/>
  <c r="F8" i="15"/>
  <c r="E8" i="15"/>
  <c r="D8" i="15"/>
  <c r="C8" i="15"/>
  <c r="I30" i="14"/>
  <c r="I30" i="13" s="1"/>
  <c r="H30" i="14"/>
  <c r="H30" i="13" s="1"/>
  <c r="G30" i="14"/>
  <c r="G30" i="13" s="1"/>
  <c r="F30" i="14"/>
  <c r="E30" i="14"/>
  <c r="D30" i="14"/>
  <c r="I11" i="14"/>
  <c r="I11" i="13" s="1"/>
  <c r="H11" i="14"/>
  <c r="H11" i="13" s="1"/>
  <c r="G11" i="14"/>
  <c r="G11" i="13" s="1"/>
  <c r="F11" i="14"/>
  <c r="F11" i="13" s="1"/>
  <c r="E11" i="14"/>
  <c r="E11" i="13" s="1"/>
  <c r="D11" i="14"/>
  <c r="D11" i="13" s="1"/>
  <c r="I8" i="14"/>
  <c r="I8" i="13" s="1"/>
  <c r="H8" i="14"/>
  <c r="H8" i="13" s="1"/>
  <c r="G8" i="14"/>
  <c r="F8" i="14"/>
  <c r="E8" i="14"/>
  <c r="D8" i="14"/>
  <c r="I35" i="14"/>
  <c r="H35" i="14"/>
  <c r="H35" i="13" s="1"/>
  <c r="G35" i="14"/>
  <c r="G35" i="13" s="1"/>
  <c r="F35" i="14"/>
  <c r="F35" i="13" s="1"/>
  <c r="E35" i="14"/>
  <c r="D35" i="14"/>
  <c r="C35" i="14"/>
  <c r="I31" i="14"/>
  <c r="H31" i="14"/>
  <c r="G31" i="14"/>
  <c r="G31" i="13" s="1"/>
  <c r="F31" i="14"/>
  <c r="F31" i="13" s="1"/>
  <c r="E31" i="14"/>
  <c r="E31" i="13" s="1"/>
  <c r="D31" i="14"/>
  <c r="C31" i="14"/>
  <c r="E30" i="15"/>
  <c r="C30" i="14"/>
  <c r="C11" i="14"/>
  <c r="C8" i="14"/>
  <c r="C8" i="13" s="1"/>
  <c r="C11" i="13" l="1"/>
  <c r="I31" i="13"/>
  <c r="D8" i="13"/>
  <c r="C31" i="13"/>
  <c r="D35" i="13"/>
  <c r="E30" i="13"/>
  <c r="F30" i="13"/>
  <c r="I35" i="13"/>
  <c r="H31" i="13"/>
  <c r="E8" i="13"/>
  <c r="E40" i="15"/>
  <c r="E47" i="15" s="1"/>
  <c r="C30" i="13"/>
  <c r="C35" i="13"/>
  <c r="D31" i="13"/>
  <c r="E35" i="13"/>
  <c r="G8" i="13"/>
  <c r="D30" i="13"/>
  <c r="I40" i="15"/>
  <c r="I47" i="15" s="1"/>
  <c r="F40" i="14"/>
  <c r="F8" i="13"/>
  <c r="H40" i="15"/>
  <c r="H47" i="15" s="1"/>
  <c r="D40" i="15"/>
  <c r="D47" i="15" s="1"/>
  <c r="C40" i="15"/>
  <c r="C47" i="15" s="1"/>
  <c r="D40" i="14"/>
  <c r="F40" i="15"/>
  <c r="F47" i="15" s="1"/>
  <c r="G40" i="15"/>
  <c r="G47" i="15" s="1"/>
  <c r="H40" i="14"/>
  <c r="I40" i="14"/>
  <c r="E40" i="14"/>
  <c r="G40" i="14"/>
  <c r="C40" i="14"/>
  <c r="G47" i="14" l="1"/>
  <c r="G47" i="13" s="1"/>
  <c r="G40" i="13"/>
  <c r="H47" i="14"/>
  <c r="H47" i="13" s="1"/>
  <c r="H40" i="13"/>
  <c r="E47" i="14"/>
  <c r="E47" i="13" s="1"/>
  <c r="E40" i="13"/>
  <c r="D47" i="14"/>
  <c r="D47" i="13" s="1"/>
  <c r="D40" i="13"/>
  <c r="C47" i="14"/>
  <c r="C47" i="13" s="1"/>
  <c r="C40" i="13"/>
  <c r="I47" i="14"/>
  <c r="I47" i="13" s="1"/>
  <c r="I40" i="13"/>
  <c r="F47" i="14"/>
  <c r="F47" i="13" s="1"/>
  <c r="F40" i="13"/>
</calcChain>
</file>

<file path=xl/sharedStrings.xml><?xml version="1.0" encoding="utf-8"?>
<sst xmlns="http://schemas.openxmlformats.org/spreadsheetml/2006/main" count="220" uniqueCount="63">
  <si>
    <t>POJAZDY</t>
  </si>
  <si>
    <t>Osobowe</t>
  </si>
  <si>
    <t>o masie powyżej 3,5t</t>
  </si>
  <si>
    <t>Ciągniki siodłowe</t>
  </si>
  <si>
    <t>Naczepy / przyczepy</t>
  </si>
  <si>
    <t>Autobusy</t>
  </si>
  <si>
    <t>inne pojazdy</t>
  </si>
  <si>
    <t>MiU</t>
  </si>
  <si>
    <t>Sprzęt Budowlany</t>
  </si>
  <si>
    <t>Maszyny Rolnicze</t>
  </si>
  <si>
    <t>Maszyny Poligraf.</t>
  </si>
  <si>
    <t>maszyny do produkcji tworzyw sztucznych</t>
  </si>
  <si>
    <t>maszyny i urządzenia do obróbki metali</t>
  </si>
  <si>
    <t>maszyny dla przemysłu spożywczego</t>
  </si>
  <si>
    <t>Sprzęt Medyczny</t>
  </si>
  <si>
    <t>Sprzęt Gastronom.</t>
  </si>
  <si>
    <t>Wózki Widłowe</t>
  </si>
  <si>
    <t>inne MiU</t>
  </si>
  <si>
    <t>IT</t>
  </si>
  <si>
    <t xml:space="preserve"> Sprzęt</t>
  </si>
  <si>
    <t>Oprogram.</t>
  </si>
  <si>
    <t>inne IT</t>
  </si>
  <si>
    <t>POZOSTAŁE ŚRODKI TRANSPORTU</t>
  </si>
  <si>
    <t>Powietrzne</t>
  </si>
  <si>
    <t>Wodne</t>
  </si>
  <si>
    <t>Kolejowe</t>
  </si>
  <si>
    <t>Inne ruchomości</t>
  </si>
  <si>
    <t>RUCHOMOŚCI</t>
  </si>
  <si>
    <t>budynki przemysłowe</t>
  </si>
  <si>
    <t>obiekty handlowe i usługowe</t>
  </si>
  <si>
    <t>obiekty biurowe</t>
  </si>
  <si>
    <t>hotele i obiekty rekreacyjne</t>
  </si>
  <si>
    <t>inne</t>
  </si>
  <si>
    <t xml:space="preserve">NIERUCHOMOŚCI </t>
  </si>
  <si>
    <t>OGÓŁEM RUCHOMOŚCI I NIERUCHOMOŚCI</t>
  </si>
  <si>
    <t>b.d.</t>
  </si>
  <si>
    <t>Cięzarowe o masie do 3,5t</t>
  </si>
  <si>
    <t>pojazdy ciężkie</t>
  </si>
  <si>
    <t>osobowe</t>
  </si>
  <si>
    <t>ciężarowe do 3,5 t</t>
  </si>
  <si>
    <t>ciężarowe pow. 3,5 t</t>
  </si>
  <si>
    <t>ciągniki siodłowe</t>
  </si>
  <si>
    <t>naczepy / przyczepy</t>
  </si>
  <si>
    <t>autobusy</t>
  </si>
  <si>
    <t>fotowoltaika</t>
  </si>
  <si>
    <t>stacje ładowania pojazdów elektrycznych (na użytek własny i komercyjny)</t>
  </si>
  <si>
    <t xml:space="preserve"> wiatraki i turbiny wiatrowe</t>
  </si>
  <si>
    <t xml:space="preserve"> fotowoltaika</t>
  </si>
  <si>
    <t xml:space="preserve"> stacje ładowania pojazdów elektrycznych (na użytek własny i komercyjny)</t>
  </si>
  <si>
    <t>wiatraki i turbiny wiatrowe</t>
  </si>
  <si>
    <t>Q1 2023</t>
  </si>
  <si>
    <t>H1 2023</t>
  </si>
  <si>
    <t>Q1-Q3 2023</t>
  </si>
  <si>
    <t>Q1-Q4 2023</t>
  </si>
  <si>
    <t>Q1 2024</t>
  </si>
  <si>
    <t>H1 2024</t>
  </si>
  <si>
    <t>Q1-Q3 2024</t>
  </si>
  <si>
    <t>finansowanie leasingiem mPLN</t>
  </si>
  <si>
    <t>finansowanie pożyczką mPLN</t>
  </si>
  <si>
    <t>finansowanie leasingiem i pożyczką mPLN</t>
  </si>
  <si>
    <t xml:space="preserve">Zaktualizowany szacunek rynku Leasingu </t>
  </si>
  <si>
    <t>Związek Polskiego Leasingu, dnia 03-12-2024</t>
  </si>
  <si>
    <t>Zaktualizowany szacunek rynku leasingu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</si>
</sst>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1" x14ac:knownFonts="1">
    <font>
      <sz val="11"/>
      <color theme="1"/>
      <name val="Calibri"/>
      <family val="2"/>
      <scheme val="minor"/>
    </font>
    <font>
      <sz val="10"/>
      <name val="Arial CE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u/>
      <sz val="18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55"/>
      </left>
      <right style="thin">
        <color indexed="55"/>
      </right>
      <top style="medium">
        <color indexed="64"/>
      </top>
      <bottom/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1" fillId="0" borderId="0"/>
    <xf numFmtId="0" fontId="2" fillId="0" borderId="0" applyBorder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7">
    <xf numFmtId="0" fontId="0" fillId="0" borderId="0" xfId="0"/>
    <xf numFmtId="2" fontId="0" fillId="0" borderId="0" xfId="0" applyNumberFormat="1"/>
    <xf numFmtId="0" fontId="4" fillId="0" borderId="1" xfId="0" applyFont="1" applyBorder="1" applyAlignment="1">
      <alignment horizontal="left"/>
    </xf>
    <xf numFmtId="0" fontId="4" fillId="0" borderId="1" xfId="0" applyFont="1" applyBorder="1"/>
    <xf numFmtId="2" fontId="3" fillId="0" borderId="0" xfId="0" applyNumberFormat="1" applyFont="1"/>
    <xf numFmtId="0" fontId="3" fillId="0" borderId="1" xfId="0" applyFont="1" applyBorder="1"/>
    <xf numFmtId="0" fontId="3" fillId="0" borderId="1" xfId="0" applyFont="1" applyBorder="1" applyAlignment="1">
      <alignment horizontal="left" indent="1"/>
    </xf>
    <xf numFmtId="0" fontId="3" fillId="0" borderId="1" xfId="0" applyFont="1" applyBorder="1" applyAlignment="1">
      <alignment horizontal="left" indent="2"/>
    </xf>
    <xf numFmtId="0" fontId="3" fillId="0" borderId="0" xfId="0" applyFont="1"/>
    <xf numFmtId="2" fontId="3" fillId="0" borderId="0" xfId="0" applyNumberFormat="1" applyFont="1" applyAlignment="1">
      <alignment horizontal="right"/>
    </xf>
    <xf numFmtId="0" fontId="3" fillId="0" borderId="0" xfId="0" applyFont="1" applyAlignment="1">
      <alignment horizontal="center"/>
    </xf>
    <xf numFmtId="0" fontId="4" fillId="0" borderId="2" xfId="0" applyFont="1" applyBorder="1"/>
    <xf numFmtId="2" fontId="4" fillId="0" borderId="0" xfId="0" applyNumberFormat="1" applyFont="1" applyAlignment="1">
      <alignment horizontal="center"/>
    </xf>
    <xf numFmtId="0" fontId="4" fillId="0" borderId="3" xfId="0" applyFont="1" applyBorder="1"/>
    <xf numFmtId="3" fontId="6" fillId="0" borderId="4" xfId="4" applyNumberFormat="1" applyFont="1" applyBorder="1" applyAlignment="1">
      <alignment vertical="center"/>
    </xf>
    <xf numFmtId="3" fontId="5" fillId="0" borderId="1" xfId="4" applyNumberFormat="1" applyFont="1" applyBorder="1" applyAlignment="1">
      <alignment vertical="center"/>
    </xf>
    <xf numFmtId="3" fontId="5" fillId="2" borderId="1" xfId="4" applyNumberFormat="1" applyFont="1" applyFill="1" applyBorder="1" applyAlignment="1">
      <alignment vertical="center"/>
    </xf>
    <xf numFmtId="3" fontId="6" fillId="0" borderId="1" xfId="4" applyNumberFormat="1" applyFont="1" applyBorder="1" applyAlignment="1">
      <alignment vertical="center"/>
    </xf>
    <xf numFmtId="3" fontId="3" fillId="0" borderId="1" xfId="0" applyNumberFormat="1" applyFont="1" applyBorder="1"/>
    <xf numFmtId="3" fontId="4" fillId="0" borderId="1" xfId="0" applyNumberFormat="1" applyFont="1" applyBorder="1"/>
    <xf numFmtId="3" fontId="4" fillId="0" borderId="2" xfId="0" applyNumberFormat="1" applyFont="1" applyBorder="1"/>
    <xf numFmtId="3" fontId="4" fillId="0" borderId="1" xfId="0" applyNumberFormat="1" applyFont="1" applyBorder="1" applyAlignment="1">
      <alignment horizontal="right"/>
    </xf>
    <xf numFmtId="3" fontId="4" fillId="0" borderId="3" xfId="0" applyNumberFormat="1" applyFont="1" applyBorder="1" applyAlignment="1">
      <alignment horizontal="left"/>
    </xf>
    <xf numFmtId="3" fontId="5" fillId="2" borderId="1" xfId="4" applyNumberFormat="1" applyFont="1" applyFill="1" applyBorder="1" applyAlignment="1">
      <alignment horizontal="left" vertical="center" indent="1"/>
    </xf>
    <xf numFmtId="3" fontId="5" fillId="2" borderId="1" xfId="4" applyNumberFormat="1" applyFont="1" applyFill="1" applyBorder="1" applyAlignment="1">
      <alignment horizontal="left" vertical="center" indent="2"/>
    </xf>
    <xf numFmtId="3" fontId="6" fillId="2" borderId="1" xfId="4" applyNumberFormat="1" applyFont="1" applyFill="1" applyBorder="1" applyAlignment="1">
      <alignment vertical="center"/>
    </xf>
    <xf numFmtId="3" fontId="3" fillId="0" borderId="1" xfId="0" applyNumberFormat="1" applyFont="1" applyBorder="1" applyAlignment="1">
      <alignment horizontal="left" indent="1"/>
    </xf>
    <xf numFmtId="3" fontId="3" fillId="0" borderId="1" xfId="0" applyNumberFormat="1" applyFont="1" applyBorder="1" applyAlignment="1">
      <alignment horizontal="right"/>
    </xf>
    <xf numFmtId="3" fontId="4" fillId="0" borderId="1" xfId="0" applyNumberFormat="1" applyFont="1" applyBorder="1" applyAlignment="1">
      <alignment horizontal="left"/>
    </xf>
    <xf numFmtId="3" fontId="4" fillId="0" borderId="1" xfId="0" applyNumberFormat="1" applyFont="1" applyBorder="1" applyAlignment="1">
      <alignment horizontal="left" indent="1"/>
    </xf>
    <xf numFmtId="3" fontId="4" fillId="0" borderId="2" xfId="0" applyNumberFormat="1" applyFont="1" applyBorder="1" applyAlignment="1">
      <alignment horizontal="left"/>
    </xf>
    <xf numFmtId="3" fontId="4" fillId="0" borderId="2" xfId="0" applyNumberFormat="1" applyFont="1" applyBorder="1" applyAlignment="1">
      <alignment horizontal="right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10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7">
    <cellStyle name="Dziesiętny 2" xfId="1" xr:uid="{00000000-0005-0000-0000-000000000000}"/>
    <cellStyle name="Normal_leasing" xfId="2" xr:uid="{00000000-0005-0000-0000-000001000000}"/>
    <cellStyle name="Normalny" xfId="0" builtinId="0"/>
    <cellStyle name="Normalny 2" xfId="3" xr:uid="{00000000-0005-0000-0000-000003000000}"/>
    <cellStyle name="Normalny_Leasing market at the end of 2005" xfId="4" xr:uid="{00000000-0005-0000-0000-000004000000}"/>
    <cellStyle name="Procentowy 2" xfId="5" xr:uid="{00000000-0005-0000-0000-000006000000}"/>
    <cellStyle name="Procentowy 3" xfId="6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2:I47"/>
  <sheetViews>
    <sheetView showGridLines="0" workbookViewId="0">
      <selection activeCell="B4" sqref="B4"/>
    </sheetView>
  </sheetViews>
  <sheetFormatPr defaultColWidth="9.140625" defaultRowHeight="15" x14ac:dyDescent="0.25"/>
  <cols>
    <col min="1" max="1" width="9.140625" style="8"/>
    <col min="2" max="2" width="69.85546875" style="8" bestFit="1" customWidth="1"/>
    <col min="3" max="8" width="14.7109375" style="4" customWidth="1"/>
    <col min="9" max="9" width="14.28515625" style="4" customWidth="1"/>
    <col min="10" max="16384" width="9.140625" style="8"/>
  </cols>
  <sheetData>
    <row r="2" spans="2:9" ht="21" x14ac:dyDescent="0.25">
      <c r="B2" s="34" t="s">
        <v>61</v>
      </c>
    </row>
    <row r="3" spans="2:9" ht="21" x14ac:dyDescent="0.25">
      <c r="B3" s="34"/>
    </row>
    <row r="4" spans="2:9" ht="23.25" x14ac:dyDescent="0.25">
      <c r="B4" s="35" t="s">
        <v>60</v>
      </c>
    </row>
    <row r="5" spans="2:9" ht="23.25" x14ac:dyDescent="0.35">
      <c r="B5" s="33"/>
    </row>
    <row r="6" spans="2:9" ht="23.25" x14ac:dyDescent="0.35">
      <c r="B6" s="32" t="s">
        <v>57</v>
      </c>
      <c r="C6" s="12" t="s">
        <v>50</v>
      </c>
      <c r="D6" s="12" t="s">
        <v>51</v>
      </c>
      <c r="E6" s="12" t="s">
        <v>52</v>
      </c>
      <c r="F6" s="12" t="s">
        <v>53</v>
      </c>
      <c r="G6" s="12" t="s">
        <v>54</v>
      </c>
      <c r="H6" s="12" t="s">
        <v>55</v>
      </c>
      <c r="I6" s="12" t="s">
        <v>56</v>
      </c>
    </row>
    <row r="7" spans="2:9" ht="15.75" thickBot="1" x14ac:dyDescent="0.3"/>
    <row r="8" spans="2:9" x14ac:dyDescent="0.25">
      <c r="B8" s="13" t="s">
        <v>0</v>
      </c>
      <c r="C8" s="14">
        <f>SUM(C9:C10,C12:C16)</f>
        <v>15217.062048042038</v>
      </c>
      <c r="D8" s="14">
        <f t="shared" ref="D8:I8" si="0">SUM(D9:D10,D12:D16)</f>
        <v>31340.309472959936</v>
      </c>
      <c r="E8" s="14">
        <f t="shared" si="0"/>
        <v>47068.978683202302</v>
      </c>
      <c r="F8" s="14">
        <f t="shared" si="0"/>
        <v>66516.111356229769</v>
      </c>
      <c r="G8" s="14">
        <f t="shared" si="0"/>
        <v>18285.760237191669</v>
      </c>
      <c r="H8" s="14">
        <f t="shared" si="0"/>
        <v>37280.33640552991</v>
      </c>
      <c r="I8" s="14">
        <f t="shared" si="0"/>
        <v>53793.477423701035</v>
      </c>
    </row>
    <row r="9" spans="2:9" x14ac:dyDescent="0.25">
      <c r="B9" s="6" t="s">
        <v>1</v>
      </c>
      <c r="C9" s="15">
        <v>8743.2947815989373</v>
      </c>
      <c r="D9" s="15">
        <v>18244.335809570362</v>
      </c>
      <c r="E9" s="15">
        <v>27327.703390698163</v>
      </c>
      <c r="F9" s="15">
        <v>39278.311486682906</v>
      </c>
      <c r="G9" s="15">
        <v>11836.992653465084</v>
      </c>
      <c r="H9" s="15">
        <v>24129.549913972245</v>
      </c>
      <c r="I9" s="15">
        <v>34883.781850793959</v>
      </c>
    </row>
    <row r="10" spans="2:9" x14ac:dyDescent="0.25">
      <c r="B10" s="6" t="s">
        <v>36</v>
      </c>
      <c r="C10" s="15">
        <v>1410.2042429703667</v>
      </c>
      <c r="D10" s="15">
        <v>2951.8908159650778</v>
      </c>
      <c r="E10" s="15">
        <v>4590.6363102679279</v>
      </c>
      <c r="F10" s="15">
        <v>6574.4594239774406</v>
      </c>
      <c r="G10" s="15">
        <v>1912.8602126822309</v>
      </c>
      <c r="H10" s="15">
        <v>3909.0579079461622</v>
      </c>
      <c r="I10" s="15">
        <v>5761.9525935528609</v>
      </c>
    </row>
    <row r="11" spans="2:9" x14ac:dyDescent="0.25">
      <c r="B11" s="6" t="s">
        <v>37</v>
      </c>
      <c r="C11" s="16">
        <f>SUM(C12:C15)</f>
        <v>4884.0356540665125</v>
      </c>
      <c r="D11" s="16">
        <f t="shared" ref="D11:I11" si="1">SUM(D12:D15)</f>
        <v>9735.1792287540193</v>
      </c>
      <c r="E11" s="16">
        <f t="shared" si="1"/>
        <v>14562.388217511816</v>
      </c>
      <c r="F11" s="16">
        <f t="shared" si="1"/>
        <v>19875.764279133131</v>
      </c>
      <c r="G11" s="16">
        <f t="shared" si="1"/>
        <v>4315.3954056839075</v>
      </c>
      <c r="H11" s="16">
        <f t="shared" si="1"/>
        <v>8748.1394921437604</v>
      </c>
      <c r="I11" s="16">
        <f t="shared" si="1"/>
        <v>12443.862634671734</v>
      </c>
    </row>
    <row r="12" spans="2:9" x14ac:dyDescent="0.25">
      <c r="B12" s="7" t="s">
        <v>2</v>
      </c>
      <c r="C12" s="15">
        <v>895.86421209008188</v>
      </c>
      <c r="D12" s="15">
        <v>1839.0678614003277</v>
      </c>
      <c r="E12" s="15">
        <v>2882.7768869120218</v>
      </c>
      <c r="F12" s="15">
        <v>4306.5691781101877</v>
      </c>
      <c r="G12" s="15">
        <v>957.23071712006833</v>
      </c>
      <c r="H12" s="15">
        <v>2023.2552291356312</v>
      </c>
      <c r="I12" s="15">
        <v>3102.6025109956677</v>
      </c>
    </row>
    <row r="13" spans="2:9" x14ac:dyDescent="0.25">
      <c r="B13" s="7" t="s">
        <v>3</v>
      </c>
      <c r="C13" s="15">
        <v>2627.9969340234011</v>
      </c>
      <c r="D13" s="15">
        <v>5099.7280502247113</v>
      </c>
      <c r="E13" s="15">
        <v>7666.3184587082142</v>
      </c>
      <c r="F13" s="15">
        <v>10378.941850051699</v>
      </c>
      <c r="G13" s="15">
        <v>2233.2036778811894</v>
      </c>
      <c r="H13" s="15">
        <v>4369.3451326400409</v>
      </c>
      <c r="I13" s="15">
        <v>5880.3447077367427</v>
      </c>
    </row>
    <row r="14" spans="2:9" x14ac:dyDescent="0.25">
      <c r="B14" s="7" t="s">
        <v>4</v>
      </c>
      <c r="C14" s="15">
        <v>1185.4270269659883</v>
      </c>
      <c r="D14" s="15">
        <v>2313.9566164033458</v>
      </c>
      <c r="E14" s="15">
        <v>3293.6749882902404</v>
      </c>
      <c r="F14" s="15">
        <v>4286.8063774324064</v>
      </c>
      <c r="G14" s="15">
        <v>826.21848194647885</v>
      </c>
      <c r="H14" s="15">
        <v>1722.4640287048467</v>
      </c>
      <c r="I14" s="15">
        <v>2483.1948043913776</v>
      </c>
    </row>
    <row r="15" spans="2:9" x14ac:dyDescent="0.25">
      <c r="B15" s="7" t="s">
        <v>5</v>
      </c>
      <c r="C15" s="15">
        <v>174.74748098704225</v>
      </c>
      <c r="D15" s="15">
        <v>482.42670072563544</v>
      </c>
      <c r="E15" s="15">
        <v>719.61788360133824</v>
      </c>
      <c r="F15" s="15">
        <v>903.44687353883558</v>
      </c>
      <c r="G15" s="15">
        <v>298.7425287361711</v>
      </c>
      <c r="H15" s="15">
        <v>633.07510166324187</v>
      </c>
      <c r="I15" s="15">
        <v>977.72061154794596</v>
      </c>
    </row>
    <row r="16" spans="2:9" x14ac:dyDescent="0.25">
      <c r="B16" s="5" t="s">
        <v>6</v>
      </c>
      <c r="C16" s="15">
        <v>179.52736940622123</v>
      </c>
      <c r="D16" s="15">
        <v>408.90361867047744</v>
      </c>
      <c r="E16" s="15">
        <v>588.25076472440753</v>
      </c>
      <c r="F16" s="15">
        <v>787.57616643630888</v>
      </c>
      <c r="G16" s="15">
        <v>220.51196536044708</v>
      </c>
      <c r="H16" s="15">
        <v>493.58909146774556</v>
      </c>
      <c r="I16" s="15">
        <v>703.88034468247611</v>
      </c>
    </row>
    <row r="17" spans="2:9" x14ac:dyDescent="0.25">
      <c r="B17" s="3" t="s">
        <v>7</v>
      </c>
      <c r="C17" s="17">
        <v>3903.7201704277682</v>
      </c>
      <c r="D17" s="17">
        <v>8200.2842274097984</v>
      </c>
      <c r="E17" s="17">
        <v>12245.585686552389</v>
      </c>
      <c r="F17" s="17">
        <v>16979.160705348586</v>
      </c>
      <c r="G17" s="17">
        <v>4081.0139294559481</v>
      </c>
      <c r="H17" s="17">
        <v>8582.8598466588883</v>
      </c>
      <c r="I17" s="17">
        <v>12884.148778150133</v>
      </c>
    </row>
    <row r="18" spans="2:9" x14ac:dyDescent="0.25">
      <c r="B18" s="6" t="s">
        <v>8</v>
      </c>
      <c r="C18" s="18">
        <v>791.76250984559135</v>
      </c>
      <c r="D18" s="18">
        <v>1811.895694437665</v>
      </c>
      <c r="E18" s="18">
        <v>2755.9756897845277</v>
      </c>
      <c r="F18" s="18">
        <v>3916.7025320837106</v>
      </c>
      <c r="G18" s="18">
        <v>976.53230539149149</v>
      </c>
      <c r="H18" s="18">
        <v>2154.8344897002712</v>
      </c>
      <c r="I18" s="15">
        <v>3090.4573341559299</v>
      </c>
    </row>
    <row r="19" spans="2:9" x14ac:dyDescent="0.25">
      <c r="B19" s="6" t="s">
        <v>9</v>
      </c>
      <c r="C19" s="18">
        <v>340.73655345843417</v>
      </c>
      <c r="D19" s="18">
        <v>709.06934007172731</v>
      </c>
      <c r="E19" s="18">
        <v>1076.1109748049703</v>
      </c>
      <c r="F19" s="18">
        <v>1459.5685241552953</v>
      </c>
      <c r="G19" s="18">
        <v>349.40773725316404</v>
      </c>
      <c r="H19" s="18">
        <v>702.82313102112801</v>
      </c>
      <c r="I19" s="15">
        <v>1054.3074897394411</v>
      </c>
    </row>
    <row r="20" spans="2:9" x14ac:dyDescent="0.25">
      <c r="B20" s="6" t="s">
        <v>10</v>
      </c>
      <c r="C20" s="18">
        <v>138.82533491679635</v>
      </c>
      <c r="D20" s="18">
        <v>269.56451381605353</v>
      </c>
      <c r="E20" s="18">
        <v>364.30510999880141</v>
      </c>
      <c r="F20" s="18">
        <v>574.48973633160415</v>
      </c>
      <c r="G20" s="18">
        <v>123.62951820950985</v>
      </c>
      <c r="H20" s="18">
        <v>248.49938264368132</v>
      </c>
      <c r="I20" s="15">
        <v>390.34608819496049</v>
      </c>
    </row>
    <row r="21" spans="2:9" x14ac:dyDescent="0.25">
      <c r="B21" s="6" t="s">
        <v>11</v>
      </c>
      <c r="C21" s="18">
        <v>286.1711825840294</v>
      </c>
      <c r="D21" s="18">
        <v>545.68177482908504</v>
      </c>
      <c r="E21" s="18">
        <v>586.57574084504006</v>
      </c>
      <c r="F21" s="18">
        <v>786.02864531914929</v>
      </c>
      <c r="G21" s="18">
        <v>196.53750599418296</v>
      </c>
      <c r="H21" s="18">
        <v>383.77477974827872</v>
      </c>
      <c r="I21" s="15">
        <v>587.88823049253688</v>
      </c>
    </row>
    <row r="22" spans="2:9" x14ac:dyDescent="0.25">
      <c r="B22" s="6" t="s">
        <v>12</v>
      </c>
      <c r="C22" s="18">
        <v>379.40417414211043</v>
      </c>
      <c r="D22" s="18">
        <v>758.17655193920132</v>
      </c>
      <c r="E22" s="18">
        <v>1353.3953253005018</v>
      </c>
      <c r="F22" s="18">
        <v>1837.8608284779282</v>
      </c>
      <c r="G22" s="18">
        <v>369.5336205409169</v>
      </c>
      <c r="H22" s="18">
        <v>835.58632015785577</v>
      </c>
      <c r="I22" s="15">
        <v>1210.0462653364816</v>
      </c>
    </row>
    <row r="23" spans="2:9" x14ac:dyDescent="0.25">
      <c r="B23" s="6" t="s">
        <v>13</v>
      </c>
      <c r="C23" s="18">
        <v>185.1128506962898</v>
      </c>
      <c r="D23" s="18">
        <v>371.38329967997282</v>
      </c>
      <c r="E23" s="18">
        <v>543.68737624203004</v>
      </c>
      <c r="F23" s="18">
        <v>773.42504417554233</v>
      </c>
      <c r="G23" s="18">
        <v>161.7589163696766</v>
      </c>
      <c r="H23" s="18">
        <v>380.37431055122181</v>
      </c>
      <c r="I23" s="15">
        <v>555.47077392124629</v>
      </c>
    </row>
    <row r="24" spans="2:9" x14ac:dyDescent="0.25">
      <c r="B24" s="6" t="s">
        <v>14</v>
      </c>
      <c r="C24" s="18">
        <v>90.395064215218497</v>
      </c>
      <c r="D24" s="18">
        <v>184.14302891638744</v>
      </c>
      <c r="E24" s="18">
        <v>295.40457487067755</v>
      </c>
      <c r="F24" s="18">
        <v>440.74641743372723</v>
      </c>
      <c r="G24" s="18">
        <v>115.35633595479969</v>
      </c>
      <c r="H24" s="18">
        <v>235.90026215448216</v>
      </c>
      <c r="I24" s="15">
        <v>374.51543952629572</v>
      </c>
    </row>
    <row r="25" spans="2:9" x14ac:dyDescent="0.25">
      <c r="B25" s="6" t="s">
        <v>15</v>
      </c>
      <c r="C25" s="18">
        <v>27.06816139163713</v>
      </c>
      <c r="D25" s="18">
        <v>83.676244638528644</v>
      </c>
      <c r="E25" s="18">
        <v>142.37149499866084</v>
      </c>
      <c r="F25" s="18">
        <v>194.29462663215986</v>
      </c>
      <c r="G25" s="18">
        <v>43.405277606001626</v>
      </c>
      <c r="H25" s="18">
        <v>99.886109048847061</v>
      </c>
      <c r="I25" s="15">
        <v>160.58824020483812</v>
      </c>
    </row>
    <row r="26" spans="2:9" x14ac:dyDescent="0.25">
      <c r="B26" s="6" t="s">
        <v>16</v>
      </c>
      <c r="C26" s="18">
        <v>248.81268521764284</v>
      </c>
      <c r="D26" s="18">
        <v>654.34115984369635</v>
      </c>
      <c r="E26" s="18">
        <v>1005.2089181150402</v>
      </c>
      <c r="F26" s="18">
        <v>1388.5366043370584</v>
      </c>
      <c r="G26" s="18">
        <v>338.73643678523786</v>
      </c>
      <c r="H26" s="18">
        <v>707.310109136253</v>
      </c>
      <c r="I26" s="15">
        <v>1013.8266970280142</v>
      </c>
    </row>
    <row r="27" spans="2:9" x14ac:dyDescent="0.25">
      <c r="B27" s="6" t="s">
        <v>47</v>
      </c>
      <c r="C27" s="18">
        <v>169.47027007040157</v>
      </c>
      <c r="D27" s="18">
        <v>360.89013140756259</v>
      </c>
      <c r="E27" s="18">
        <v>491.7325614586947</v>
      </c>
      <c r="F27" s="18">
        <v>654.41242841913459</v>
      </c>
      <c r="G27" s="18">
        <v>81.352383361484755</v>
      </c>
      <c r="H27" s="18">
        <v>209.03656709996761</v>
      </c>
      <c r="I27" s="18">
        <v>327.93818153247946</v>
      </c>
    </row>
    <row r="28" spans="2:9" x14ac:dyDescent="0.25">
      <c r="B28" s="6" t="s">
        <v>46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</row>
    <row r="29" spans="2:9" x14ac:dyDescent="0.25">
      <c r="B29" s="6" t="s">
        <v>48</v>
      </c>
      <c r="C29" s="18">
        <v>1.9090547006864025</v>
      </c>
      <c r="D29" s="18">
        <v>3.1507836444057511</v>
      </c>
      <c r="E29" s="18">
        <v>5.3215672588366196</v>
      </c>
      <c r="F29" s="18">
        <v>6.7975632172734874</v>
      </c>
      <c r="G29" s="18">
        <v>2.4766953872442206</v>
      </c>
      <c r="H29" s="18">
        <v>3.8576824368383869</v>
      </c>
      <c r="I29" s="18">
        <v>6.4091322596287252</v>
      </c>
    </row>
    <row r="30" spans="2:9" x14ac:dyDescent="0.25">
      <c r="B30" s="6" t="s">
        <v>17</v>
      </c>
      <c r="C30" s="18">
        <f>C17-SUM(C18:C29)</f>
        <v>1244.0523291889303</v>
      </c>
      <c r="D30" s="18">
        <f t="shared" ref="D30:I30" si="2">D17-SUM(D18:D29)</f>
        <v>2448.311704185513</v>
      </c>
      <c r="E30" s="18">
        <f t="shared" si="2"/>
        <v>3625.4963528746084</v>
      </c>
      <c r="F30" s="18">
        <f t="shared" si="2"/>
        <v>4946.297754766003</v>
      </c>
      <c r="G30" s="18">
        <f t="shared" si="2"/>
        <v>1322.2871966022381</v>
      </c>
      <c r="H30" s="18">
        <f t="shared" si="2"/>
        <v>2620.9767029600625</v>
      </c>
      <c r="I30" s="18">
        <f t="shared" si="2"/>
        <v>4112.3549057582804</v>
      </c>
    </row>
    <row r="31" spans="2:9" x14ac:dyDescent="0.25">
      <c r="B31" s="3" t="s">
        <v>18</v>
      </c>
      <c r="C31" s="17">
        <f>SUM(C32:C34)</f>
        <v>187.72799914640549</v>
      </c>
      <c r="D31" s="17">
        <f t="shared" ref="D31:I31" si="3">SUM(D32:D34)</f>
        <v>383.38410871459183</v>
      </c>
      <c r="E31" s="17">
        <f t="shared" si="3"/>
        <v>552.10725410351006</v>
      </c>
      <c r="F31" s="17">
        <f t="shared" si="3"/>
        <v>757.94225668763227</v>
      </c>
      <c r="G31" s="17">
        <f t="shared" si="3"/>
        <v>173.45318043394053</v>
      </c>
      <c r="H31" s="17">
        <f t="shared" si="3"/>
        <v>381.9661144373016</v>
      </c>
      <c r="I31" s="17">
        <f t="shared" si="3"/>
        <v>604.91070941049873</v>
      </c>
    </row>
    <row r="32" spans="2:9" x14ac:dyDescent="0.25">
      <c r="B32" s="6" t="s">
        <v>19</v>
      </c>
      <c r="C32" s="18">
        <v>138.75491438014694</v>
      </c>
      <c r="D32" s="18">
        <v>294.78713748591792</v>
      </c>
      <c r="E32" s="18">
        <v>406.68625245332544</v>
      </c>
      <c r="F32" s="18">
        <v>569.57234673692096</v>
      </c>
      <c r="G32" s="18">
        <v>128.72447588666742</v>
      </c>
      <c r="H32" s="18">
        <v>289.31581808464352</v>
      </c>
      <c r="I32" s="15">
        <v>456.86766646999843</v>
      </c>
    </row>
    <row r="33" spans="2:9" x14ac:dyDescent="0.25">
      <c r="B33" s="6" t="s">
        <v>20</v>
      </c>
      <c r="C33" s="18">
        <v>8.7264822222122422</v>
      </c>
      <c r="D33" s="18">
        <v>17.753969860930514</v>
      </c>
      <c r="E33" s="18">
        <v>34.914098847309731</v>
      </c>
      <c r="F33" s="18">
        <v>46.173538539161115</v>
      </c>
      <c r="G33" s="18">
        <v>10.047638249652055</v>
      </c>
      <c r="H33" s="18">
        <v>22.012735163187585</v>
      </c>
      <c r="I33" s="15">
        <v>44.333040912036466</v>
      </c>
    </row>
    <row r="34" spans="2:9" x14ac:dyDescent="0.25">
      <c r="B34" s="6" t="s">
        <v>21</v>
      </c>
      <c r="C34" s="18">
        <v>40.246602544046311</v>
      </c>
      <c r="D34" s="18">
        <v>70.843001367743383</v>
      </c>
      <c r="E34" s="18">
        <v>110.50690280287486</v>
      </c>
      <c r="F34" s="18">
        <v>142.19637141155019</v>
      </c>
      <c r="G34" s="18">
        <v>34.681066297621037</v>
      </c>
      <c r="H34" s="18">
        <v>70.637561189470489</v>
      </c>
      <c r="I34" s="15">
        <v>103.71000202846383</v>
      </c>
    </row>
    <row r="35" spans="2:9" x14ac:dyDescent="0.25">
      <c r="B35" s="3" t="s">
        <v>22</v>
      </c>
      <c r="C35" s="17">
        <f>SUM(C36:C38)</f>
        <v>310.70833063618238</v>
      </c>
      <c r="D35" s="17">
        <f t="shared" ref="D35" si="4">SUM(D36:D38)</f>
        <v>703.15835051518116</v>
      </c>
      <c r="E35" s="17">
        <f t="shared" ref="E35" si="5">SUM(E36:E38)</f>
        <v>1081.9027478233693</v>
      </c>
      <c r="F35" s="17">
        <f t="shared" ref="F35" si="6">SUM(F36:F38)</f>
        <v>1423.2475473481572</v>
      </c>
      <c r="G35" s="17">
        <f t="shared" ref="G35" si="7">SUM(G36:G38)</f>
        <v>283.53174390919253</v>
      </c>
      <c r="H35" s="17">
        <f t="shared" ref="H35" si="8">SUM(H36:H38)</f>
        <v>615.9603861222655</v>
      </c>
      <c r="I35" s="17">
        <f t="shared" ref="I35" si="9">SUM(I36:I38)</f>
        <v>1113.3913428926332</v>
      </c>
    </row>
    <row r="36" spans="2:9" x14ac:dyDescent="0.25">
      <c r="B36" s="6" t="s">
        <v>23</v>
      </c>
      <c r="C36" s="18">
        <v>25.840678248673424</v>
      </c>
      <c r="D36" s="18">
        <v>87.331427341420152</v>
      </c>
      <c r="E36" s="18">
        <v>103.56128313870849</v>
      </c>
      <c r="F36" s="18">
        <v>140.37285095173763</v>
      </c>
      <c r="G36" s="18">
        <v>155.56083766049602</v>
      </c>
      <c r="H36" s="18">
        <v>216.25999439878774</v>
      </c>
      <c r="I36" s="18">
        <v>344.39170913076407</v>
      </c>
    </row>
    <row r="37" spans="2:9" x14ac:dyDescent="0.25">
      <c r="B37" s="6" t="s">
        <v>24</v>
      </c>
      <c r="C37" s="18">
        <v>51.115732860851196</v>
      </c>
      <c r="D37" s="18">
        <v>126.14631543102882</v>
      </c>
      <c r="E37" s="18">
        <v>241.26887200678325</v>
      </c>
      <c r="F37" s="18">
        <v>326.78179357976063</v>
      </c>
      <c r="G37" s="18">
        <v>44.45902251534428</v>
      </c>
      <c r="H37" s="18">
        <v>157.3317908049076</v>
      </c>
      <c r="I37" s="18">
        <v>195.08627705241332</v>
      </c>
    </row>
    <row r="38" spans="2:9" x14ac:dyDescent="0.25">
      <c r="B38" s="6" t="s">
        <v>25</v>
      </c>
      <c r="C38" s="18">
        <v>233.75191952665779</v>
      </c>
      <c r="D38" s="18">
        <v>489.68060774273215</v>
      </c>
      <c r="E38" s="18">
        <v>737.07259267787765</v>
      </c>
      <c r="F38" s="18">
        <v>956.09290281665903</v>
      </c>
      <c r="G38" s="18">
        <v>83.511883733352235</v>
      </c>
      <c r="H38" s="18">
        <v>242.36860091857019</v>
      </c>
      <c r="I38" s="18">
        <v>573.91335670945591</v>
      </c>
    </row>
    <row r="39" spans="2:9" x14ac:dyDescent="0.25">
      <c r="B39" s="2" t="s">
        <v>26</v>
      </c>
      <c r="C39" s="19">
        <v>86.070101165348007</v>
      </c>
      <c r="D39" s="19">
        <v>201.79320084684585</v>
      </c>
      <c r="E39" s="19">
        <v>302.80416591138089</v>
      </c>
      <c r="F39" s="19">
        <v>408.35936162687921</v>
      </c>
      <c r="G39" s="19">
        <v>111.12099391783011</v>
      </c>
      <c r="H39" s="19">
        <v>227.25268160461326</v>
      </c>
      <c r="I39" s="19">
        <v>360.0036392357718</v>
      </c>
    </row>
    <row r="40" spans="2:9" x14ac:dyDescent="0.25">
      <c r="B40" s="3" t="s">
        <v>27</v>
      </c>
      <c r="C40" s="19">
        <f>SUM(C39,C35,C31,C17,C8)</f>
        <v>19705.288649417744</v>
      </c>
      <c r="D40" s="19">
        <f t="shared" ref="D40:I40" si="10">SUM(D39,D35,D31,D17,D8)</f>
        <v>40828.929360446353</v>
      </c>
      <c r="E40" s="19">
        <f t="shared" si="10"/>
        <v>61251.378537592951</v>
      </c>
      <c r="F40" s="19">
        <f t="shared" si="10"/>
        <v>86084.821227241016</v>
      </c>
      <c r="G40" s="19">
        <f t="shared" si="10"/>
        <v>22934.880084908582</v>
      </c>
      <c r="H40" s="19">
        <f t="shared" si="10"/>
        <v>47088.37543435298</v>
      </c>
      <c r="I40" s="19">
        <f t="shared" si="10"/>
        <v>68755.931893390079</v>
      </c>
    </row>
    <row r="41" spans="2:9" x14ac:dyDescent="0.25">
      <c r="B41" s="3" t="s">
        <v>33</v>
      </c>
      <c r="C41" s="21">
        <v>213.10589933952332</v>
      </c>
      <c r="D41" s="21">
        <v>281.22962238396775</v>
      </c>
      <c r="E41" s="21">
        <v>528.72970670287339</v>
      </c>
      <c r="F41" s="21">
        <v>657.97792087165112</v>
      </c>
      <c r="G41" s="21">
        <v>212.72558817777775</v>
      </c>
      <c r="H41" s="21">
        <v>284.84041984444445</v>
      </c>
      <c r="I41" s="21">
        <v>390.88811983531889</v>
      </c>
    </row>
    <row r="42" spans="2:9" x14ac:dyDescent="0.25">
      <c r="B42" s="6" t="s">
        <v>28</v>
      </c>
      <c r="C42" s="18" t="s">
        <v>35</v>
      </c>
      <c r="D42" s="18" t="s">
        <v>35</v>
      </c>
      <c r="E42" s="18" t="s">
        <v>35</v>
      </c>
      <c r="F42" s="18" t="s">
        <v>35</v>
      </c>
      <c r="G42" s="18" t="s">
        <v>35</v>
      </c>
      <c r="H42" s="18" t="s">
        <v>35</v>
      </c>
      <c r="I42" s="18" t="s">
        <v>35</v>
      </c>
    </row>
    <row r="43" spans="2:9" x14ac:dyDescent="0.25">
      <c r="B43" s="6" t="s">
        <v>29</v>
      </c>
      <c r="C43" s="18" t="s">
        <v>35</v>
      </c>
      <c r="D43" s="18" t="s">
        <v>35</v>
      </c>
      <c r="E43" s="18" t="s">
        <v>35</v>
      </c>
      <c r="F43" s="18" t="s">
        <v>35</v>
      </c>
      <c r="G43" s="18" t="s">
        <v>35</v>
      </c>
      <c r="H43" s="18" t="s">
        <v>35</v>
      </c>
      <c r="I43" s="18" t="s">
        <v>35</v>
      </c>
    </row>
    <row r="44" spans="2:9" x14ac:dyDescent="0.25">
      <c r="B44" s="6" t="s">
        <v>30</v>
      </c>
      <c r="C44" s="18" t="s">
        <v>35</v>
      </c>
      <c r="D44" s="18" t="s">
        <v>35</v>
      </c>
      <c r="E44" s="18" t="s">
        <v>35</v>
      </c>
      <c r="F44" s="18" t="s">
        <v>35</v>
      </c>
      <c r="G44" s="18" t="s">
        <v>35</v>
      </c>
      <c r="H44" s="18" t="s">
        <v>35</v>
      </c>
      <c r="I44" s="18" t="s">
        <v>35</v>
      </c>
    </row>
    <row r="45" spans="2:9" x14ac:dyDescent="0.25">
      <c r="B45" s="6" t="s">
        <v>31</v>
      </c>
      <c r="C45" s="18" t="s">
        <v>35</v>
      </c>
      <c r="D45" s="18" t="s">
        <v>35</v>
      </c>
      <c r="E45" s="18" t="s">
        <v>35</v>
      </c>
      <c r="F45" s="18" t="s">
        <v>35</v>
      </c>
      <c r="G45" s="18" t="s">
        <v>35</v>
      </c>
      <c r="H45" s="18" t="s">
        <v>35</v>
      </c>
      <c r="I45" s="18" t="s">
        <v>35</v>
      </c>
    </row>
    <row r="46" spans="2:9" x14ac:dyDescent="0.25">
      <c r="B46" s="6" t="s">
        <v>32</v>
      </c>
      <c r="C46" s="18" t="s">
        <v>35</v>
      </c>
      <c r="D46" s="18" t="s">
        <v>35</v>
      </c>
      <c r="E46" s="18" t="s">
        <v>35</v>
      </c>
      <c r="F46" s="18" t="s">
        <v>35</v>
      </c>
      <c r="G46" s="18" t="s">
        <v>35</v>
      </c>
      <c r="H46" s="18" t="s">
        <v>35</v>
      </c>
      <c r="I46" s="18" t="s">
        <v>35</v>
      </c>
    </row>
    <row r="47" spans="2:9" x14ac:dyDescent="0.25">
      <c r="B47" s="11" t="s">
        <v>34</v>
      </c>
      <c r="C47" s="20">
        <f t="shared" ref="C47:I47" si="11">C40+C41</f>
        <v>19918.394548757267</v>
      </c>
      <c r="D47" s="20">
        <f t="shared" si="11"/>
        <v>41110.158982830319</v>
      </c>
      <c r="E47" s="20">
        <f t="shared" si="11"/>
        <v>61780.108244295821</v>
      </c>
      <c r="F47" s="20">
        <f t="shared" si="11"/>
        <v>86742.799148112666</v>
      </c>
      <c r="G47" s="20">
        <f t="shared" si="11"/>
        <v>23147.60567308636</v>
      </c>
      <c r="H47" s="20">
        <f t="shared" si="11"/>
        <v>47373.215854197428</v>
      </c>
      <c r="I47" s="20">
        <f t="shared" si="11"/>
        <v>69146.820013225399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B2:J47"/>
  <sheetViews>
    <sheetView showGridLines="0" workbookViewId="0">
      <selection activeCell="B2" sqref="B2:B4"/>
    </sheetView>
  </sheetViews>
  <sheetFormatPr defaultRowHeight="15" x14ac:dyDescent="0.25"/>
  <cols>
    <col min="2" max="2" width="69.85546875" style="8" bestFit="1" customWidth="1"/>
    <col min="3" max="8" width="16.140625" style="4" customWidth="1"/>
    <col min="9" max="9" width="13.5703125" style="4" customWidth="1"/>
  </cols>
  <sheetData>
    <row r="2" spans="2:10" ht="21" x14ac:dyDescent="0.25">
      <c r="B2" s="34" t="s">
        <v>61</v>
      </c>
    </row>
    <row r="3" spans="2:10" ht="21" x14ac:dyDescent="0.25">
      <c r="B3" s="34"/>
    </row>
    <row r="4" spans="2:10" ht="23.25" x14ac:dyDescent="0.25">
      <c r="B4" s="35" t="s">
        <v>62</v>
      </c>
    </row>
    <row r="5" spans="2:10" ht="23.25" x14ac:dyDescent="0.35">
      <c r="B5" s="32"/>
    </row>
    <row r="6" spans="2:10" ht="23.25" x14ac:dyDescent="0.35">
      <c r="B6" s="32" t="s">
        <v>58</v>
      </c>
      <c r="C6" s="12" t="s">
        <v>50</v>
      </c>
      <c r="D6" s="12" t="s">
        <v>51</v>
      </c>
      <c r="E6" s="12" t="s">
        <v>52</v>
      </c>
      <c r="F6" s="12" t="s">
        <v>53</v>
      </c>
      <c r="G6" s="12" t="s">
        <v>54</v>
      </c>
      <c r="H6" s="12" t="s">
        <v>55</v>
      </c>
      <c r="I6" s="12" t="s">
        <v>56</v>
      </c>
    </row>
    <row r="7" spans="2:10" ht="15.75" thickBot="1" x14ac:dyDescent="0.3"/>
    <row r="8" spans="2:10" x14ac:dyDescent="0.25">
      <c r="B8" s="13" t="s">
        <v>0</v>
      </c>
      <c r="C8" s="14">
        <f>SUM(C9:C10,C12:C16)</f>
        <v>900.22534005394425</v>
      </c>
      <c r="D8" s="14">
        <f t="shared" ref="D8:I8" si="0">SUM(D9:D10,D12:D16)</f>
        <v>2023.0773665386928</v>
      </c>
      <c r="E8" s="14">
        <f t="shared" si="0"/>
        <v>3400.5703356814397</v>
      </c>
      <c r="F8" s="14">
        <f t="shared" si="0"/>
        <v>4642.9960271602558</v>
      </c>
      <c r="G8" s="14">
        <f t="shared" si="0"/>
        <v>953.63250161526389</v>
      </c>
      <c r="H8" s="14">
        <f t="shared" si="0"/>
        <v>2157.2020253539622</v>
      </c>
      <c r="I8" s="14">
        <f t="shared" si="0"/>
        <v>3151.6717610241617</v>
      </c>
    </row>
    <row r="9" spans="2:10" x14ac:dyDescent="0.25">
      <c r="B9" s="6" t="s">
        <v>1</v>
      </c>
      <c r="C9" s="15">
        <v>455.47876338958093</v>
      </c>
      <c r="D9" s="15">
        <v>1062.6509906139038</v>
      </c>
      <c r="E9" s="15">
        <v>1715.5526133332717</v>
      </c>
      <c r="F9" s="15">
        <v>2212.6698382072314</v>
      </c>
      <c r="G9" s="15">
        <v>502.26329726597362</v>
      </c>
      <c r="H9" s="15">
        <v>1186.7750752411621</v>
      </c>
      <c r="I9" s="15">
        <v>1761.9889571591355</v>
      </c>
    </row>
    <row r="10" spans="2:10" x14ac:dyDescent="0.25">
      <c r="B10" s="6" t="s">
        <v>36</v>
      </c>
      <c r="C10" s="15">
        <v>58.189003270398629</v>
      </c>
      <c r="D10" s="15">
        <v>118.58724618903167</v>
      </c>
      <c r="E10" s="15">
        <v>256.75673065717308</v>
      </c>
      <c r="F10" s="15">
        <v>415.42903417068692</v>
      </c>
      <c r="G10" s="15">
        <v>106.8658666273144</v>
      </c>
      <c r="H10" s="15">
        <v>216.89340516377086</v>
      </c>
      <c r="I10" s="15">
        <v>311.3381016062811</v>
      </c>
      <c r="J10" s="1"/>
    </row>
    <row r="11" spans="2:10" x14ac:dyDescent="0.25">
      <c r="B11" s="6" t="s">
        <v>37</v>
      </c>
      <c r="C11" s="16">
        <f>SUM(C12:C15)</f>
        <v>379.44635625201778</v>
      </c>
      <c r="D11" s="16">
        <f t="shared" ref="D11:I11" si="1">SUM(D12:D15)</f>
        <v>817.8323556102489</v>
      </c>
      <c r="E11" s="16">
        <f t="shared" si="1"/>
        <v>1399.1810641811467</v>
      </c>
      <c r="F11" s="16">
        <f t="shared" si="1"/>
        <v>1974.729695260507</v>
      </c>
      <c r="G11" s="16">
        <f t="shared" si="1"/>
        <v>335.38323829758139</v>
      </c>
      <c r="H11" s="16">
        <f t="shared" si="1"/>
        <v>736.24735872613155</v>
      </c>
      <c r="I11" s="16">
        <f t="shared" si="1"/>
        <v>1056.1460027459009</v>
      </c>
    </row>
    <row r="12" spans="2:10" x14ac:dyDescent="0.25">
      <c r="B12" s="7" t="s">
        <v>2</v>
      </c>
      <c r="C12" s="15">
        <v>26.424982221074341</v>
      </c>
      <c r="D12" s="15">
        <v>84.138504436375172</v>
      </c>
      <c r="E12" s="15">
        <v>137.31145162773913</v>
      </c>
      <c r="F12" s="15">
        <v>183.73523651453957</v>
      </c>
      <c r="G12" s="15">
        <v>33.653789663183005</v>
      </c>
      <c r="H12" s="15">
        <v>106.91297801103312</v>
      </c>
      <c r="I12" s="15">
        <v>153.7614757862234</v>
      </c>
    </row>
    <row r="13" spans="2:10" x14ac:dyDescent="0.25">
      <c r="B13" s="7" t="s">
        <v>3</v>
      </c>
      <c r="C13" s="15">
        <v>208.67863969864109</v>
      </c>
      <c r="D13" s="15">
        <v>471.13518921042748</v>
      </c>
      <c r="E13" s="15">
        <v>858.86915243224337</v>
      </c>
      <c r="F13" s="15">
        <v>1289.4328387860016</v>
      </c>
      <c r="G13" s="15">
        <v>214.01673222482694</v>
      </c>
      <c r="H13" s="15">
        <v>443.07180010412372</v>
      </c>
      <c r="I13" s="15">
        <v>588.49382611496264</v>
      </c>
    </row>
    <row r="14" spans="2:10" x14ac:dyDescent="0.25">
      <c r="B14" s="7" t="s">
        <v>4</v>
      </c>
      <c r="C14" s="15">
        <v>136.06211283986659</v>
      </c>
      <c r="D14" s="15">
        <v>227.16270041952058</v>
      </c>
      <c r="E14" s="15">
        <v>342.79295696224324</v>
      </c>
      <c r="F14" s="15">
        <v>433.32138443554851</v>
      </c>
      <c r="G14" s="15">
        <v>79.432009996892887</v>
      </c>
      <c r="H14" s="15">
        <v>172.15687544224815</v>
      </c>
      <c r="I14" s="15">
        <v>253.67069601531566</v>
      </c>
    </row>
    <row r="15" spans="2:10" x14ac:dyDescent="0.25">
      <c r="B15" s="7" t="s">
        <v>5</v>
      </c>
      <c r="C15" s="15">
        <v>8.2806214924357455</v>
      </c>
      <c r="D15" s="15">
        <v>35.395961543925594</v>
      </c>
      <c r="E15" s="15">
        <v>60.207503158921156</v>
      </c>
      <c r="F15" s="15">
        <v>68.240235524417287</v>
      </c>
      <c r="G15" s="15">
        <v>8.2807064126785797</v>
      </c>
      <c r="H15" s="15">
        <v>14.105705168726594</v>
      </c>
      <c r="I15" s="15">
        <v>60.22000482939908</v>
      </c>
    </row>
    <row r="16" spans="2:10" x14ac:dyDescent="0.25">
      <c r="B16" s="5" t="s">
        <v>6</v>
      </c>
      <c r="C16" s="15">
        <v>7.1112171419469785</v>
      </c>
      <c r="D16" s="15">
        <v>24.006774125508542</v>
      </c>
      <c r="E16" s="15">
        <v>29.079927509847952</v>
      </c>
      <c r="F16" s="15">
        <v>40.167459521830338</v>
      </c>
      <c r="G16" s="15">
        <v>9.1200994243944375</v>
      </c>
      <c r="H16" s="15">
        <v>17.286186222897303</v>
      </c>
      <c r="I16" s="15">
        <v>22.198699512844573</v>
      </c>
    </row>
    <row r="17" spans="2:9" x14ac:dyDescent="0.25">
      <c r="B17" s="3" t="s">
        <v>7</v>
      </c>
      <c r="C17" s="17">
        <v>1823.4466973070832</v>
      </c>
      <c r="D17" s="17">
        <v>3832.1451322639591</v>
      </c>
      <c r="E17" s="17">
        <v>5856.1955053147922</v>
      </c>
      <c r="F17" s="17">
        <v>8052.5971558049059</v>
      </c>
      <c r="G17" s="17">
        <v>1809.5680272841578</v>
      </c>
      <c r="H17" s="17">
        <v>3997.7734383062443</v>
      </c>
      <c r="I17" s="17">
        <v>6352.7087088610979</v>
      </c>
    </row>
    <row r="18" spans="2:9" x14ac:dyDescent="0.25">
      <c r="B18" s="6" t="s">
        <v>8</v>
      </c>
      <c r="C18" s="18">
        <v>86.706850882230796</v>
      </c>
      <c r="D18" s="18">
        <v>175.42626679121815</v>
      </c>
      <c r="E18" s="18">
        <v>275.5721531260296</v>
      </c>
      <c r="F18" s="18">
        <v>453.73468414636335</v>
      </c>
      <c r="G18" s="18">
        <v>220.9464028368395</v>
      </c>
      <c r="H18" s="18">
        <v>490.13145985235991</v>
      </c>
      <c r="I18" s="18">
        <v>767.20173315017496</v>
      </c>
    </row>
    <row r="19" spans="2:9" x14ac:dyDescent="0.25">
      <c r="B19" s="6" t="s">
        <v>9</v>
      </c>
      <c r="C19" s="18">
        <v>1031.1991595691709</v>
      </c>
      <c r="D19" s="18">
        <v>2297.7027808056464</v>
      </c>
      <c r="E19" s="18">
        <v>3606.7533430138419</v>
      </c>
      <c r="F19" s="18">
        <v>4732.0041867827549</v>
      </c>
      <c r="G19" s="18">
        <v>973.56904807981061</v>
      </c>
      <c r="H19" s="18">
        <v>2191.5722393857282</v>
      </c>
      <c r="I19" s="18">
        <v>3567.4364243703735</v>
      </c>
    </row>
    <row r="20" spans="2:9" x14ac:dyDescent="0.25">
      <c r="B20" s="6" t="s">
        <v>10</v>
      </c>
      <c r="C20" s="18">
        <v>29.363436524738994</v>
      </c>
      <c r="D20" s="18">
        <v>71.103765783591001</v>
      </c>
      <c r="E20" s="18">
        <v>110.00873098439551</v>
      </c>
      <c r="F20" s="18">
        <v>179.32896520277447</v>
      </c>
      <c r="G20" s="18">
        <v>36.212205078940187</v>
      </c>
      <c r="H20" s="18">
        <v>43.183799597307306</v>
      </c>
      <c r="I20" s="18">
        <v>58.230240629912949</v>
      </c>
    </row>
    <row r="21" spans="2:9" x14ac:dyDescent="0.25">
      <c r="B21" s="6" t="s">
        <v>11</v>
      </c>
      <c r="C21" s="18">
        <v>68.118856109299458</v>
      </c>
      <c r="D21" s="18">
        <v>111.00800676742035</v>
      </c>
      <c r="E21" s="18">
        <v>138.65790366009657</v>
      </c>
      <c r="F21" s="18">
        <v>159.56967390045423</v>
      </c>
      <c r="G21" s="18">
        <v>33.684245358136032</v>
      </c>
      <c r="H21" s="18">
        <v>77.990104153667545</v>
      </c>
      <c r="I21" s="18">
        <v>120.71806472543511</v>
      </c>
    </row>
    <row r="22" spans="2:9" x14ac:dyDescent="0.25">
      <c r="B22" s="6" t="s">
        <v>12</v>
      </c>
      <c r="C22" s="18">
        <v>117.29227711455728</v>
      </c>
      <c r="D22" s="18">
        <v>192.8011798132604</v>
      </c>
      <c r="E22" s="18">
        <v>243.04128010224079</v>
      </c>
      <c r="F22" s="18">
        <v>382.82921765004005</v>
      </c>
      <c r="G22" s="18">
        <v>66.815809073973185</v>
      </c>
      <c r="H22" s="18">
        <v>126.63842981859845</v>
      </c>
      <c r="I22" s="18">
        <v>181.42556504241227</v>
      </c>
    </row>
    <row r="23" spans="2:9" x14ac:dyDescent="0.25">
      <c r="B23" s="6" t="s">
        <v>13</v>
      </c>
      <c r="C23" s="18">
        <v>21.147062714653231</v>
      </c>
      <c r="D23" s="18">
        <v>53.730406179679456</v>
      </c>
      <c r="E23" s="18">
        <v>71.255332649389189</v>
      </c>
      <c r="F23" s="18">
        <v>96.531357377626918</v>
      </c>
      <c r="G23" s="18">
        <v>23.495899662316891</v>
      </c>
      <c r="H23" s="18">
        <v>47.037989153647167</v>
      </c>
      <c r="I23" s="18">
        <v>82.504619307335204</v>
      </c>
    </row>
    <row r="24" spans="2:9" x14ac:dyDescent="0.25">
      <c r="B24" s="6" t="s">
        <v>14</v>
      </c>
      <c r="C24" s="18">
        <v>179.73969409995107</v>
      </c>
      <c r="D24" s="18">
        <v>384.98083082358391</v>
      </c>
      <c r="E24" s="18">
        <v>601.63474745563155</v>
      </c>
      <c r="F24" s="18">
        <v>831.93972853163086</v>
      </c>
      <c r="G24" s="18">
        <v>228.78736929824638</v>
      </c>
      <c r="H24" s="18">
        <v>464.22225528469954</v>
      </c>
      <c r="I24" s="18">
        <v>745.71002746402178</v>
      </c>
    </row>
    <row r="25" spans="2:9" x14ac:dyDescent="0.25">
      <c r="B25" s="6" t="s">
        <v>15</v>
      </c>
      <c r="C25" s="18">
        <v>0.69424746879159771</v>
      </c>
      <c r="D25" s="18">
        <v>1.4827495115993687</v>
      </c>
      <c r="E25" s="18">
        <v>2.6244986925215525</v>
      </c>
      <c r="F25" s="18">
        <v>6.8882652841483418</v>
      </c>
      <c r="G25" s="18">
        <v>1.5676521763696893</v>
      </c>
      <c r="H25" s="18">
        <v>9.7373228981357052</v>
      </c>
      <c r="I25" s="18">
        <v>16.059305760213771</v>
      </c>
    </row>
    <row r="26" spans="2:9" x14ac:dyDescent="0.25">
      <c r="B26" s="6" t="s">
        <v>16</v>
      </c>
      <c r="C26" s="18">
        <v>7.1162799081416992</v>
      </c>
      <c r="D26" s="18">
        <v>15.741912505665743</v>
      </c>
      <c r="E26" s="18">
        <v>21.138507367677246</v>
      </c>
      <c r="F26" s="18">
        <v>29.689474591900211</v>
      </c>
      <c r="G26" s="18">
        <v>5.0244719599004322</v>
      </c>
      <c r="H26" s="18">
        <v>12.930571583489222</v>
      </c>
      <c r="I26" s="18">
        <v>22.35919523207</v>
      </c>
    </row>
    <row r="27" spans="2:9" x14ac:dyDescent="0.25">
      <c r="B27" s="5" t="s">
        <v>47</v>
      </c>
      <c r="C27" s="18">
        <v>48.323125807883109</v>
      </c>
      <c r="D27" s="18">
        <v>131.08796863540559</v>
      </c>
      <c r="E27" s="18">
        <v>195.61646150623133</v>
      </c>
      <c r="F27" s="18">
        <v>291.96840810545217</v>
      </c>
      <c r="G27" s="18">
        <v>51.258725889354238</v>
      </c>
      <c r="H27" s="18">
        <v>144.38225772658575</v>
      </c>
      <c r="I27" s="18">
        <v>194.75448407101433</v>
      </c>
    </row>
    <row r="28" spans="2:9" x14ac:dyDescent="0.25">
      <c r="B28" s="5" t="s">
        <v>46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</row>
    <row r="29" spans="2:9" x14ac:dyDescent="0.25">
      <c r="B29" s="5" t="s">
        <v>48</v>
      </c>
      <c r="C29" s="18">
        <v>0</v>
      </c>
      <c r="D29" s="18">
        <v>0</v>
      </c>
      <c r="E29" s="18">
        <v>0</v>
      </c>
      <c r="F29" s="18">
        <v>0.19173873187387311</v>
      </c>
      <c r="G29" s="18">
        <v>1.6927757389698099</v>
      </c>
      <c r="H29" s="18">
        <v>2.2057027644104314</v>
      </c>
      <c r="I29" s="18">
        <v>2.29897388101385</v>
      </c>
    </row>
    <row r="30" spans="2:9" x14ac:dyDescent="0.25">
      <c r="B30" s="5" t="s">
        <v>17</v>
      </c>
      <c r="C30" s="15">
        <f t="shared" ref="C30:D30" si="2">C17-SUM(C18:C29)</f>
        <v>233.74570710766511</v>
      </c>
      <c r="D30" s="15">
        <f t="shared" si="2"/>
        <v>397.07926464688944</v>
      </c>
      <c r="E30" s="15">
        <f>E17-SUM(E18:E29)</f>
        <v>589.89254675673601</v>
      </c>
      <c r="F30" s="15">
        <f t="shared" ref="F30:I30" si="3">F17-SUM(F18:F29)</f>
        <v>887.921455499888</v>
      </c>
      <c r="G30" s="15">
        <f t="shared" si="3"/>
        <v>166.51342213130101</v>
      </c>
      <c r="H30" s="15">
        <f t="shared" si="3"/>
        <v>387.74130608761425</v>
      </c>
      <c r="I30" s="15">
        <f t="shared" si="3"/>
        <v>594.01007522712007</v>
      </c>
    </row>
    <row r="31" spans="2:9" x14ac:dyDescent="0.25">
      <c r="B31" s="3" t="s">
        <v>18</v>
      </c>
      <c r="C31" s="17">
        <f>SUM(C32:C34)</f>
        <v>48.369725543562133</v>
      </c>
      <c r="D31" s="17">
        <f t="shared" ref="D31:I31" si="4">SUM(D32:D34)</f>
        <v>116.36284267709799</v>
      </c>
      <c r="E31" s="17">
        <f t="shared" si="4"/>
        <v>187.56074423546985</v>
      </c>
      <c r="F31" s="17">
        <f t="shared" si="4"/>
        <v>277.18323947789639</v>
      </c>
      <c r="G31" s="17">
        <f t="shared" si="4"/>
        <v>35.03856808768365</v>
      </c>
      <c r="H31" s="17">
        <f t="shared" si="4"/>
        <v>67.350893499820103</v>
      </c>
      <c r="I31" s="17">
        <f t="shared" si="4"/>
        <v>113.57530532202091</v>
      </c>
    </row>
    <row r="32" spans="2:9" x14ac:dyDescent="0.25">
      <c r="B32" s="5" t="s">
        <v>19</v>
      </c>
      <c r="C32" s="18">
        <v>41.669695295202516</v>
      </c>
      <c r="D32" s="18">
        <v>86.969663253353843</v>
      </c>
      <c r="E32" s="18">
        <v>139.05959858235661</v>
      </c>
      <c r="F32" s="18">
        <v>207.31899055490132</v>
      </c>
      <c r="G32" s="18">
        <v>23.98817332761632</v>
      </c>
      <c r="H32" s="18">
        <v>50.876146878522462</v>
      </c>
      <c r="I32" s="18">
        <v>76.83129039687546</v>
      </c>
    </row>
    <row r="33" spans="2:9" x14ac:dyDescent="0.25">
      <c r="B33" s="5" t="s">
        <v>20</v>
      </c>
      <c r="C33" s="18">
        <v>6.5638964865073381</v>
      </c>
      <c r="D33" s="18">
        <v>28.701340382988242</v>
      </c>
      <c r="E33" s="18">
        <v>47.630436970928166</v>
      </c>
      <c r="F33" s="18">
        <v>68.898266533640751</v>
      </c>
      <c r="G33" s="18">
        <v>9.4385966290990826</v>
      </c>
      <c r="H33" s="18">
        <v>14.764392838043172</v>
      </c>
      <c r="I33" s="18">
        <v>34.61224210218603</v>
      </c>
    </row>
    <row r="34" spans="2:9" x14ac:dyDescent="0.25">
      <c r="B34" s="5" t="s">
        <v>21</v>
      </c>
      <c r="C34" s="18">
        <v>0.13613376185228065</v>
      </c>
      <c r="D34" s="18">
        <v>0.69183904075590941</v>
      </c>
      <c r="E34" s="18">
        <v>0.87070868218506436</v>
      </c>
      <c r="F34" s="18">
        <v>0.96598238935435154</v>
      </c>
      <c r="G34" s="18">
        <v>1.6117981309682454</v>
      </c>
      <c r="H34" s="18">
        <v>1.7103537832544804</v>
      </c>
      <c r="I34" s="18">
        <v>2.1317728229594151</v>
      </c>
    </row>
    <row r="35" spans="2:9" x14ac:dyDescent="0.25">
      <c r="B35" s="3" t="s">
        <v>22</v>
      </c>
      <c r="C35" s="17">
        <f>SUM(C36:C38)</f>
        <v>8.5821282079794976</v>
      </c>
      <c r="D35" s="17">
        <f t="shared" ref="D35" si="5">SUM(D36:D38)</f>
        <v>26.821823105709434</v>
      </c>
      <c r="E35" s="17">
        <f t="shared" ref="E35" si="6">SUM(E36:E38)</f>
        <v>183.90827998902751</v>
      </c>
      <c r="F35" s="17">
        <f t="shared" ref="F35" si="7">SUM(F36:F38)</f>
        <v>235.36383086971381</v>
      </c>
      <c r="G35" s="17">
        <f t="shared" ref="G35" si="8">SUM(G36:G38)</f>
        <v>26.733766752841248</v>
      </c>
      <c r="H35" s="17">
        <f t="shared" ref="H35" si="9">SUM(H36:H38)</f>
        <v>73.629785267795825</v>
      </c>
      <c r="I35" s="17">
        <f t="shared" ref="I35" si="10">SUM(I36:I38)</f>
        <v>104.84861948760724</v>
      </c>
    </row>
    <row r="36" spans="2:9" x14ac:dyDescent="0.25">
      <c r="B36" s="5" t="s">
        <v>23</v>
      </c>
      <c r="C36" s="18">
        <v>2.9265629577353907</v>
      </c>
      <c r="D36" s="18">
        <v>6.0806405700804484</v>
      </c>
      <c r="E36" s="18">
        <v>38.482314423210717</v>
      </c>
      <c r="F36" s="18">
        <v>62.199361027014987</v>
      </c>
      <c r="G36" s="18">
        <v>0</v>
      </c>
      <c r="H36" s="18">
        <v>20.763014761570407</v>
      </c>
      <c r="I36" s="18">
        <v>28.629312389146374</v>
      </c>
    </row>
    <row r="37" spans="2:9" x14ac:dyDescent="0.25">
      <c r="B37" s="5" t="s">
        <v>24</v>
      </c>
      <c r="C37" s="18">
        <v>5.6555652502441074</v>
      </c>
      <c r="D37" s="18">
        <v>20.741182535628987</v>
      </c>
      <c r="E37" s="18">
        <v>63.318585215652632</v>
      </c>
      <c r="F37" s="18">
        <v>91.057089492534672</v>
      </c>
      <c r="G37" s="18">
        <v>9.7083110374127255</v>
      </c>
      <c r="H37" s="18">
        <v>26.99001274602464</v>
      </c>
      <c r="I37" s="18">
        <v>43.905238760243925</v>
      </c>
    </row>
    <row r="38" spans="2:9" x14ac:dyDescent="0.25">
      <c r="B38" s="5" t="s">
        <v>25</v>
      </c>
      <c r="C38" s="18">
        <v>0</v>
      </c>
      <c r="D38" s="18">
        <v>0</v>
      </c>
      <c r="E38" s="18">
        <v>82.107380350164149</v>
      </c>
      <c r="F38" s="18">
        <v>82.107380350164135</v>
      </c>
      <c r="G38" s="18">
        <v>17.025455715428524</v>
      </c>
      <c r="H38" s="18">
        <v>25.876757760200768</v>
      </c>
      <c r="I38" s="18">
        <v>32.314068338216941</v>
      </c>
    </row>
    <row r="39" spans="2:9" x14ac:dyDescent="0.25">
      <c r="B39" s="3" t="s">
        <v>26</v>
      </c>
      <c r="C39" s="19">
        <v>18.892744324134011</v>
      </c>
      <c r="D39" s="19">
        <v>30.850783706678772</v>
      </c>
      <c r="E39" s="19">
        <v>75.453359230958995</v>
      </c>
      <c r="F39" s="19">
        <v>107.17428121569807</v>
      </c>
      <c r="G39" s="19">
        <v>12.944710149614719</v>
      </c>
      <c r="H39" s="19">
        <v>17.816675796462736</v>
      </c>
      <c r="I39" s="19">
        <v>69.519189653745855</v>
      </c>
    </row>
    <row r="40" spans="2:9" x14ac:dyDescent="0.25">
      <c r="B40" s="3" t="s">
        <v>27</v>
      </c>
      <c r="C40" s="19">
        <f>SUM(C39,C35,C31,C17,C8)</f>
        <v>2799.5166354367029</v>
      </c>
      <c r="D40" s="19">
        <f t="shared" ref="D40:I40" si="11">SUM(D39,D35,D31,D17,D8)</f>
        <v>6029.2579482921383</v>
      </c>
      <c r="E40" s="19">
        <f t="shared" si="11"/>
        <v>9703.6882244516873</v>
      </c>
      <c r="F40" s="19">
        <f t="shared" si="11"/>
        <v>13315.31453452847</v>
      </c>
      <c r="G40" s="19">
        <f t="shared" si="11"/>
        <v>2837.917573889561</v>
      </c>
      <c r="H40" s="19">
        <f t="shared" si="11"/>
        <v>6313.7728182242854</v>
      </c>
      <c r="I40" s="19">
        <f t="shared" si="11"/>
        <v>9792.3235843486327</v>
      </c>
    </row>
    <row r="41" spans="2:9" x14ac:dyDescent="0.25">
      <c r="B41" s="3" t="s">
        <v>33</v>
      </c>
      <c r="C41" s="19">
        <v>5.3970782733655369</v>
      </c>
      <c r="D41" s="19">
        <v>14.609390935223246</v>
      </c>
      <c r="E41" s="19">
        <v>21.165663492474433</v>
      </c>
      <c r="F41" s="19">
        <v>32.551844499349883</v>
      </c>
      <c r="G41" s="19">
        <v>6.7137936432812815</v>
      </c>
      <c r="H41" s="19">
        <v>12.987701378229941</v>
      </c>
      <c r="I41" s="19">
        <v>51.650383739722358</v>
      </c>
    </row>
    <row r="42" spans="2:9" x14ac:dyDescent="0.25">
      <c r="B42" s="5" t="s">
        <v>28</v>
      </c>
      <c r="C42" s="18" t="s">
        <v>35</v>
      </c>
      <c r="D42" s="18" t="s">
        <v>35</v>
      </c>
      <c r="E42" s="18" t="s">
        <v>35</v>
      </c>
      <c r="F42" s="18" t="s">
        <v>35</v>
      </c>
      <c r="G42" s="18" t="s">
        <v>35</v>
      </c>
      <c r="H42" s="18" t="s">
        <v>35</v>
      </c>
      <c r="I42" s="18" t="s">
        <v>35</v>
      </c>
    </row>
    <row r="43" spans="2:9" x14ac:dyDescent="0.25">
      <c r="B43" s="5" t="s">
        <v>29</v>
      </c>
      <c r="C43" s="18" t="s">
        <v>35</v>
      </c>
      <c r="D43" s="18" t="s">
        <v>35</v>
      </c>
      <c r="E43" s="18" t="s">
        <v>35</v>
      </c>
      <c r="F43" s="18" t="s">
        <v>35</v>
      </c>
      <c r="G43" s="18" t="s">
        <v>35</v>
      </c>
      <c r="H43" s="18" t="s">
        <v>35</v>
      </c>
      <c r="I43" s="18" t="s">
        <v>35</v>
      </c>
    </row>
    <row r="44" spans="2:9" x14ac:dyDescent="0.25">
      <c r="B44" s="5" t="s">
        <v>30</v>
      </c>
      <c r="C44" s="18" t="s">
        <v>35</v>
      </c>
      <c r="D44" s="18" t="s">
        <v>35</v>
      </c>
      <c r="E44" s="18" t="s">
        <v>35</v>
      </c>
      <c r="F44" s="18" t="s">
        <v>35</v>
      </c>
      <c r="G44" s="18" t="s">
        <v>35</v>
      </c>
      <c r="H44" s="18" t="s">
        <v>35</v>
      </c>
      <c r="I44" s="18" t="s">
        <v>35</v>
      </c>
    </row>
    <row r="45" spans="2:9" x14ac:dyDescent="0.25">
      <c r="B45" s="5" t="s">
        <v>31</v>
      </c>
      <c r="C45" s="18" t="s">
        <v>35</v>
      </c>
      <c r="D45" s="18" t="s">
        <v>35</v>
      </c>
      <c r="E45" s="18" t="s">
        <v>35</v>
      </c>
      <c r="F45" s="18" t="s">
        <v>35</v>
      </c>
      <c r="G45" s="18" t="s">
        <v>35</v>
      </c>
      <c r="H45" s="18" t="s">
        <v>35</v>
      </c>
      <c r="I45" s="18" t="s">
        <v>35</v>
      </c>
    </row>
    <row r="46" spans="2:9" x14ac:dyDescent="0.25">
      <c r="B46" s="5" t="s">
        <v>32</v>
      </c>
      <c r="C46" s="18" t="s">
        <v>35</v>
      </c>
      <c r="D46" s="18" t="s">
        <v>35</v>
      </c>
      <c r="E46" s="18" t="s">
        <v>35</v>
      </c>
      <c r="F46" s="18" t="s">
        <v>35</v>
      </c>
      <c r="G46" s="18" t="s">
        <v>35</v>
      </c>
      <c r="H46" s="18" t="s">
        <v>35</v>
      </c>
      <c r="I46" s="18" t="s">
        <v>35</v>
      </c>
    </row>
    <row r="47" spans="2:9" x14ac:dyDescent="0.25">
      <c r="B47" s="11" t="s">
        <v>34</v>
      </c>
      <c r="C47" s="20">
        <f t="shared" ref="C47:I47" si="12">C40+C41</f>
        <v>2804.9137137100684</v>
      </c>
      <c r="D47" s="20">
        <f t="shared" si="12"/>
        <v>6043.8673392273613</v>
      </c>
      <c r="E47" s="20">
        <f t="shared" si="12"/>
        <v>9724.8538879441621</v>
      </c>
      <c r="F47" s="20">
        <f t="shared" si="12"/>
        <v>13347.866379027821</v>
      </c>
      <c r="G47" s="20">
        <f t="shared" si="12"/>
        <v>2844.6313675328424</v>
      </c>
      <c r="H47" s="20">
        <f t="shared" si="12"/>
        <v>6326.7605196025152</v>
      </c>
      <c r="I47" s="20">
        <f t="shared" si="12"/>
        <v>9843.9739680883558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autoPageBreaks="0"/>
  </sheetPr>
  <dimension ref="B2:I47"/>
  <sheetViews>
    <sheetView showGridLines="0" tabSelected="1" workbookViewId="0">
      <selection activeCell="B7" sqref="B7"/>
    </sheetView>
  </sheetViews>
  <sheetFormatPr defaultColWidth="9.140625" defaultRowHeight="15" x14ac:dyDescent="0.25"/>
  <cols>
    <col min="1" max="1" width="9.140625" style="8"/>
    <col min="2" max="2" width="69.85546875" style="8" bestFit="1" customWidth="1"/>
    <col min="3" max="8" width="12.85546875" style="9" customWidth="1"/>
    <col min="9" max="9" width="14.42578125" style="4" customWidth="1"/>
    <col min="10" max="16384" width="9.140625" style="8"/>
  </cols>
  <sheetData>
    <row r="2" spans="2:9" ht="21" x14ac:dyDescent="0.25">
      <c r="B2" s="34" t="s">
        <v>61</v>
      </c>
    </row>
    <row r="3" spans="2:9" x14ac:dyDescent="0.25">
      <c r="B3" s="36"/>
    </row>
    <row r="4" spans="2:9" ht="23.25" x14ac:dyDescent="0.25">
      <c r="B4" s="35" t="s">
        <v>60</v>
      </c>
    </row>
    <row r="5" spans="2:9" ht="23.25" x14ac:dyDescent="0.35">
      <c r="B5" s="32"/>
    </row>
    <row r="6" spans="2:9" s="10" customFormat="1" ht="23.25" x14ac:dyDescent="0.35">
      <c r="B6" s="32" t="s">
        <v>59</v>
      </c>
      <c r="C6" s="12" t="s">
        <v>50</v>
      </c>
      <c r="D6" s="12" t="s">
        <v>51</v>
      </c>
      <c r="E6" s="12" t="s">
        <v>52</v>
      </c>
      <c r="F6" s="12" t="s">
        <v>53</v>
      </c>
      <c r="G6" s="12" t="s">
        <v>54</v>
      </c>
      <c r="H6" s="12" t="s">
        <v>55</v>
      </c>
      <c r="I6" s="12" t="s">
        <v>56</v>
      </c>
    </row>
    <row r="7" spans="2:9" ht="15.75" thickBot="1" x14ac:dyDescent="0.3"/>
    <row r="8" spans="2:9" x14ac:dyDescent="0.25">
      <c r="B8" s="22" t="s">
        <v>0</v>
      </c>
      <c r="C8" s="14">
        <f>Leasing!C8+pożyczki!C8</f>
        <v>16117.287388095983</v>
      </c>
      <c r="D8" s="14">
        <f>Leasing!D8+pożyczki!D8</f>
        <v>33363.386839498628</v>
      </c>
      <c r="E8" s="14">
        <f>Leasing!E8+pożyczki!E8</f>
        <v>50469.549018883743</v>
      </c>
      <c r="F8" s="14">
        <f>Leasing!F8+pożyczki!F8</f>
        <v>71159.10738339003</v>
      </c>
      <c r="G8" s="14">
        <f>Leasing!G8+pożyczki!G8</f>
        <v>19239.392738806931</v>
      </c>
      <c r="H8" s="14">
        <f>Leasing!H8+pożyczki!H8</f>
        <v>39437.538430883869</v>
      </c>
      <c r="I8" s="14">
        <f>Leasing!I8+pożyczki!I8</f>
        <v>56945.149184725196</v>
      </c>
    </row>
    <row r="9" spans="2:9" x14ac:dyDescent="0.25">
      <c r="B9" s="23" t="s">
        <v>38</v>
      </c>
      <c r="C9" s="15">
        <f>Leasing!C9+pożyczki!C9</f>
        <v>9198.7735449885186</v>
      </c>
      <c r="D9" s="15">
        <f>Leasing!D9+pożyczki!D9</f>
        <v>19306.986800184266</v>
      </c>
      <c r="E9" s="15">
        <f>Leasing!E9+pożyczki!E9</f>
        <v>29043.256004031435</v>
      </c>
      <c r="F9" s="15">
        <f>Leasing!F9+pożyczki!F9</f>
        <v>41490.981324890134</v>
      </c>
      <c r="G9" s="15">
        <f>Leasing!G9+pożyczki!G9</f>
        <v>12339.255950731058</v>
      </c>
      <c r="H9" s="15">
        <f>Leasing!H9+pożyczki!H9</f>
        <v>25316.324989213408</v>
      </c>
      <c r="I9" s="15">
        <f>Leasing!I9+pożyczki!I9</f>
        <v>36645.770807953093</v>
      </c>
    </row>
    <row r="10" spans="2:9" x14ac:dyDescent="0.25">
      <c r="B10" s="23" t="s">
        <v>39</v>
      </c>
      <c r="C10" s="15">
        <f>Leasing!C10+pożyczki!C10</f>
        <v>1468.3932462407654</v>
      </c>
      <c r="D10" s="15">
        <f>Leasing!D10+pożyczki!D10</f>
        <v>3070.4780621541095</v>
      </c>
      <c r="E10" s="15">
        <f>Leasing!E10+pożyczki!E10</f>
        <v>4847.3930409251006</v>
      </c>
      <c r="F10" s="15">
        <f>Leasing!F10+pożyczki!F10</f>
        <v>6989.888458148127</v>
      </c>
      <c r="G10" s="15">
        <f>Leasing!G10+pożyczki!G10</f>
        <v>2019.7260793095452</v>
      </c>
      <c r="H10" s="15">
        <f>Leasing!H10+pożyczki!H10</f>
        <v>4125.9513131099329</v>
      </c>
      <c r="I10" s="15">
        <f>Leasing!I10+pożyczki!I10</f>
        <v>6073.2906951591422</v>
      </c>
    </row>
    <row r="11" spans="2:9" x14ac:dyDescent="0.25">
      <c r="B11" s="23" t="s">
        <v>37</v>
      </c>
      <c r="C11" s="16">
        <f>Leasing!C11+pożyczki!C11</f>
        <v>5263.4820103185302</v>
      </c>
      <c r="D11" s="16">
        <f>Leasing!D11+pożyczki!D11</f>
        <v>10553.011584364269</v>
      </c>
      <c r="E11" s="16">
        <f>Leasing!E11+pożyczki!E11</f>
        <v>15961.569281692962</v>
      </c>
      <c r="F11" s="16">
        <f>Leasing!F11+pożyczki!F11</f>
        <v>21850.493974393637</v>
      </c>
      <c r="G11" s="16">
        <f>Leasing!G11+pożyczki!G11</f>
        <v>4650.778643981489</v>
      </c>
      <c r="H11" s="16">
        <f>Leasing!H11+pożyczki!H11</f>
        <v>9484.3868508698924</v>
      </c>
      <c r="I11" s="16">
        <f>Leasing!I11+pożyczki!I11</f>
        <v>13500.008637417635</v>
      </c>
    </row>
    <row r="12" spans="2:9" x14ac:dyDescent="0.25">
      <c r="B12" s="24" t="s">
        <v>40</v>
      </c>
      <c r="C12" s="15">
        <f>Leasing!C12+pożyczki!C12</f>
        <v>922.28919431115617</v>
      </c>
      <c r="D12" s="15">
        <f>Leasing!D12+pożyczki!D12</f>
        <v>1923.2063658367028</v>
      </c>
      <c r="E12" s="15">
        <f>Leasing!E12+pożyczki!E12</f>
        <v>3020.088338539761</v>
      </c>
      <c r="F12" s="15">
        <f>Leasing!F12+pożyczki!F12</f>
        <v>4490.3044146247275</v>
      </c>
      <c r="G12" s="15">
        <f>Leasing!G12+pożyczki!G12</f>
        <v>990.88450678325137</v>
      </c>
      <c r="H12" s="15">
        <f>Leasing!H12+pożyczki!H12</f>
        <v>2130.1682071466644</v>
      </c>
      <c r="I12" s="15">
        <f>Leasing!I12+pożyczki!I12</f>
        <v>3256.3639867818911</v>
      </c>
    </row>
    <row r="13" spans="2:9" x14ac:dyDescent="0.25">
      <c r="B13" s="24" t="s">
        <v>41</v>
      </c>
      <c r="C13" s="15">
        <f>Leasing!C13+pożyczki!C13</f>
        <v>2836.6755737220424</v>
      </c>
      <c r="D13" s="15">
        <f>Leasing!D13+pożyczki!D13</f>
        <v>5570.8632394351389</v>
      </c>
      <c r="E13" s="15">
        <f>Leasing!E13+pożyczki!E13</f>
        <v>8525.1876111404581</v>
      </c>
      <c r="F13" s="15">
        <f>Leasing!F13+pożyczki!F13</f>
        <v>11668.374688837701</v>
      </c>
      <c r="G13" s="15">
        <f>Leasing!G13+pożyczki!G13</f>
        <v>2447.2204101060165</v>
      </c>
      <c r="H13" s="15">
        <f>Leasing!H13+pożyczki!H13</f>
        <v>4812.416932744165</v>
      </c>
      <c r="I13" s="15">
        <f>Leasing!I13+pożyczki!I13</f>
        <v>6468.8385338517055</v>
      </c>
    </row>
    <row r="14" spans="2:9" x14ac:dyDescent="0.25">
      <c r="B14" s="24" t="s">
        <v>42</v>
      </c>
      <c r="C14" s="15">
        <f>Leasing!C14+pożyczki!C14</f>
        <v>1321.4891398058548</v>
      </c>
      <c r="D14" s="15">
        <f>Leasing!D14+pożyczki!D14</f>
        <v>2541.1193168228665</v>
      </c>
      <c r="E14" s="15">
        <f>Leasing!E14+pożyczki!E14</f>
        <v>3636.4679452524838</v>
      </c>
      <c r="F14" s="15">
        <f>Leasing!F14+pożyczki!F14</f>
        <v>4720.1277618679551</v>
      </c>
      <c r="G14" s="15">
        <f>Leasing!G14+pożyczki!G14</f>
        <v>905.65049194337178</v>
      </c>
      <c r="H14" s="15">
        <f>Leasing!H14+pożyczki!H14</f>
        <v>1894.6209041470947</v>
      </c>
      <c r="I14" s="15">
        <f>Leasing!I14+pożyczki!I14</f>
        <v>2736.8655004066932</v>
      </c>
    </row>
    <row r="15" spans="2:9" x14ac:dyDescent="0.25">
      <c r="B15" s="24" t="s">
        <v>43</v>
      </c>
      <c r="C15" s="15">
        <f>Leasing!C15+pożyczki!C15</f>
        <v>183.02810247947801</v>
      </c>
      <c r="D15" s="15">
        <f>Leasing!D15+pożyczki!D15</f>
        <v>517.82266226956108</v>
      </c>
      <c r="E15" s="15">
        <f>Leasing!E15+pożyczki!E15</f>
        <v>779.82538676025933</v>
      </c>
      <c r="F15" s="15">
        <f>Leasing!F15+pożyczki!F15</f>
        <v>971.68710906325282</v>
      </c>
      <c r="G15" s="15">
        <f>Leasing!G15+pożyczki!G15</f>
        <v>307.02323514884966</v>
      </c>
      <c r="H15" s="15">
        <f>Leasing!H15+pożyczki!H15</f>
        <v>647.18080683196843</v>
      </c>
      <c r="I15" s="15">
        <f>Leasing!I15+pożyczki!I15</f>
        <v>1037.9406163773451</v>
      </c>
    </row>
    <row r="16" spans="2:9" x14ac:dyDescent="0.25">
      <c r="B16" s="23" t="s">
        <v>32</v>
      </c>
      <c r="C16" s="15">
        <f>Leasing!C16+pożyczki!C16</f>
        <v>186.63858654816821</v>
      </c>
      <c r="D16" s="15">
        <f>Leasing!D16+pożyczki!D16</f>
        <v>432.91039279598601</v>
      </c>
      <c r="E16" s="15">
        <f>Leasing!E16+pożyczki!E16</f>
        <v>617.33069223425548</v>
      </c>
      <c r="F16" s="15">
        <f>Leasing!F16+pożyczki!F16</f>
        <v>827.74362595813921</v>
      </c>
      <c r="G16" s="15">
        <f>Leasing!G16+pożyczki!G16</f>
        <v>229.6320647848415</v>
      </c>
      <c r="H16" s="15">
        <f>Leasing!H16+pożyczki!H16</f>
        <v>510.87527769064286</v>
      </c>
      <c r="I16" s="15">
        <f>Leasing!I16+pożyczki!I16</f>
        <v>726.07904419532065</v>
      </c>
    </row>
    <row r="17" spans="2:9" x14ac:dyDescent="0.25">
      <c r="B17" s="25" t="s">
        <v>7</v>
      </c>
      <c r="C17" s="17">
        <f>Leasing!C17+pożyczki!C17</f>
        <v>5727.1668677348516</v>
      </c>
      <c r="D17" s="17">
        <f>Leasing!D17+pożyczki!D17</f>
        <v>12032.429359673757</v>
      </c>
      <c r="E17" s="17">
        <f>Leasing!E17+pożyczki!E17</f>
        <v>18101.78119186718</v>
      </c>
      <c r="F17" s="17">
        <f>Leasing!F17+pożyczki!F17</f>
        <v>25031.757861153492</v>
      </c>
      <c r="G17" s="17">
        <f>Leasing!G17+pożyczki!G17</f>
        <v>5890.5819567401059</v>
      </c>
      <c r="H17" s="17">
        <f>Leasing!H17+pożyczki!H17</f>
        <v>12580.633284965133</v>
      </c>
      <c r="I17" s="17">
        <f>Leasing!I17+pożyczki!I17</f>
        <v>19236.857487011232</v>
      </c>
    </row>
    <row r="18" spans="2:9" x14ac:dyDescent="0.25">
      <c r="B18" s="26" t="s">
        <v>8</v>
      </c>
      <c r="C18" s="27">
        <f>Leasing!C18+pożyczki!C18</f>
        <v>878.46936072782216</v>
      </c>
      <c r="D18" s="27">
        <f>Leasing!D18+pożyczki!D18</f>
        <v>1987.3219612288831</v>
      </c>
      <c r="E18" s="27">
        <f>Leasing!E18+pożyczki!E18</f>
        <v>3031.5478429105574</v>
      </c>
      <c r="F18" s="27">
        <f>Leasing!F18+pożyczki!F18</f>
        <v>4370.4372162300742</v>
      </c>
      <c r="G18" s="27">
        <f>Leasing!G18+pożyczki!G18</f>
        <v>1197.478708228331</v>
      </c>
      <c r="H18" s="27">
        <f>Leasing!H18+pożyczki!H18</f>
        <v>2644.9659495526312</v>
      </c>
      <c r="I18" s="18">
        <f>Leasing!I18+pożyczki!I18</f>
        <v>3857.6590673061046</v>
      </c>
    </row>
    <row r="19" spans="2:9" x14ac:dyDescent="0.25">
      <c r="B19" s="26" t="s">
        <v>9</v>
      </c>
      <c r="C19" s="27">
        <f>Leasing!C19+pożyczki!C19</f>
        <v>1371.9357130276051</v>
      </c>
      <c r="D19" s="27">
        <f>Leasing!D19+pożyczki!D19</f>
        <v>3006.7721208773737</v>
      </c>
      <c r="E19" s="27">
        <f>Leasing!E19+pożyczki!E19</f>
        <v>4682.8643178188122</v>
      </c>
      <c r="F19" s="27">
        <f>Leasing!F19+pożyczki!F19</f>
        <v>6191.5727109380505</v>
      </c>
      <c r="G19" s="27">
        <f>Leasing!G19+pożyczki!G19</f>
        <v>1322.9767853329747</v>
      </c>
      <c r="H19" s="27">
        <f>Leasing!H19+pożyczki!H19</f>
        <v>2894.3953704068563</v>
      </c>
      <c r="I19" s="18">
        <f>Leasing!I19+pożyczki!I19</f>
        <v>4621.7439141098148</v>
      </c>
    </row>
    <row r="20" spans="2:9" x14ac:dyDescent="0.25">
      <c r="B20" s="26" t="s">
        <v>10</v>
      </c>
      <c r="C20" s="27">
        <f>Leasing!C20+pożyczki!C20</f>
        <v>168.18877144153535</v>
      </c>
      <c r="D20" s="27">
        <f>Leasing!D20+pożyczki!D20</f>
        <v>340.66827959964451</v>
      </c>
      <c r="E20" s="27">
        <f>Leasing!E20+pożyczki!E20</f>
        <v>474.31384098319694</v>
      </c>
      <c r="F20" s="27">
        <f>Leasing!F20+pożyczki!F20</f>
        <v>753.81870153437865</v>
      </c>
      <c r="G20" s="27">
        <f>Leasing!G20+pożyczki!G20</f>
        <v>159.84172328845005</v>
      </c>
      <c r="H20" s="27">
        <f>Leasing!H20+pożyczki!H20</f>
        <v>291.68318224098863</v>
      </c>
      <c r="I20" s="18">
        <f>Leasing!I20+pożyczki!I20</f>
        <v>448.57632882487343</v>
      </c>
    </row>
    <row r="21" spans="2:9" x14ac:dyDescent="0.25">
      <c r="B21" s="26" t="s">
        <v>11</v>
      </c>
      <c r="C21" s="27">
        <f>Leasing!C21+pożyczki!C21</f>
        <v>354.29003869332882</v>
      </c>
      <c r="D21" s="27">
        <f>Leasing!D21+pożyczki!D21</f>
        <v>656.68978159650544</v>
      </c>
      <c r="E21" s="27">
        <f>Leasing!E21+pożyczki!E21</f>
        <v>725.23364450513668</v>
      </c>
      <c r="F21" s="27">
        <f>Leasing!F21+pożyczki!F21</f>
        <v>945.59831921960358</v>
      </c>
      <c r="G21" s="27">
        <f>Leasing!G21+pożyczki!G21</f>
        <v>230.22175135231899</v>
      </c>
      <c r="H21" s="27">
        <f>Leasing!H21+pożyczki!H21</f>
        <v>461.76488390194629</v>
      </c>
      <c r="I21" s="18">
        <f>Leasing!I21+pożyczki!I21</f>
        <v>708.60629521797205</v>
      </c>
    </row>
    <row r="22" spans="2:9" x14ac:dyDescent="0.25">
      <c r="B22" s="26" t="s">
        <v>12</v>
      </c>
      <c r="C22" s="27">
        <f>Leasing!C22+pożyczki!C22</f>
        <v>496.69645125666773</v>
      </c>
      <c r="D22" s="27">
        <f>Leasing!D22+pożyczki!D22</f>
        <v>950.97773175246175</v>
      </c>
      <c r="E22" s="27">
        <f>Leasing!E22+pożyczki!E22</f>
        <v>1596.4366054027425</v>
      </c>
      <c r="F22" s="27">
        <f>Leasing!F22+pożyczki!F22</f>
        <v>2220.6900461279683</v>
      </c>
      <c r="G22" s="27">
        <f>Leasing!G22+pożyczki!G22</f>
        <v>436.34942961489008</v>
      </c>
      <c r="H22" s="27">
        <f>Leasing!H22+pożyczki!H22</f>
        <v>962.22474997645418</v>
      </c>
      <c r="I22" s="18">
        <f>Leasing!I22+pożyczki!I22</f>
        <v>1391.4718303788939</v>
      </c>
    </row>
    <row r="23" spans="2:9" x14ac:dyDescent="0.25">
      <c r="B23" s="26" t="s">
        <v>13</v>
      </c>
      <c r="C23" s="27">
        <f>Leasing!C23+pożyczki!C23</f>
        <v>206.25991341094303</v>
      </c>
      <c r="D23" s="27">
        <f>Leasing!D23+pożyczki!D23</f>
        <v>425.11370585965227</v>
      </c>
      <c r="E23" s="27">
        <f>Leasing!E23+pożyczki!E23</f>
        <v>614.94270889141922</v>
      </c>
      <c r="F23" s="27">
        <f>Leasing!F23+pożyczki!F23</f>
        <v>869.95640155316926</v>
      </c>
      <c r="G23" s="27">
        <f>Leasing!G23+pożyczki!G23</f>
        <v>185.2548160319935</v>
      </c>
      <c r="H23" s="27">
        <f>Leasing!H23+pożyczki!H23</f>
        <v>427.41229970486899</v>
      </c>
      <c r="I23" s="18">
        <f>Leasing!I23+pożyczki!I23</f>
        <v>637.97539322858154</v>
      </c>
    </row>
    <row r="24" spans="2:9" x14ac:dyDescent="0.25">
      <c r="B24" s="26" t="s">
        <v>14</v>
      </c>
      <c r="C24" s="27">
        <f>Leasing!C24+pożyczki!C24</f>
        <v>270.13475831516956</v>
      </c>
      <c r="D24" s="27">
        <f>Leasing!D24+pożyczki!D24</f>
        <v>569.12385973997129</v>
      </c>
      <c r="E24" s="27">
        <f>Leasing!E24+pożyczki!E24</f>
        <v>897.03932232630905</v>
      </c>
      <c r="F24" s="27">
        <f>Leasing!F24+pożyczki!F24</f>
        <v>1272.686145965358</v>
      </c>
      <c r="G24" s="27">
        <f>Leasing!G24+pożyczki!G24</f>
        <v>344.14370525304605</v>
      </c>
      <c r="H24" s="27">
        <f>Leasing!H24+pożyczki!H24</f>
        <v>700.12251743918171</v>
      </c>
      <c r="I24" s="18">
        <f>Leasing!I24+pożyczki!I24</f>
        <v>1120.2254669903175</v>
      </c>
    </row>
    <row r="25" spans="2:9" x14ac:dyDescent="0.25">
      <c r="B25" s="26" t="s">
        <v>15</v>
      </c>
      <c r="C25" s="27">
        <f>Leasing!C25+pożyczki!C25</f>
        <v>27.762408860428728</v>
      </c>
      <c r="D25" s="27">
        <f>Leasing!D25+pożyczki!D25</f>
        <v>85.158994150128009</v>
      </c>
      <c r="E25" s="27">
        <f>Leasing!E25+pożyczki!E25</f>
        <v>144.99599369118238</v>
      </c>
      <c r="F25" s="27">
        <f>Leasing!F25+pożyczki!F25</f>
        <v>201.18289191630819</v>
      </c>
      <c r="G25" s="27">
        <f>Leasing!G25+pożyczki!G25</f>
        <v>44.972929782371317</v>
      </c>
      <c r="H25" s="27">
        <f>Leasing!H25+pożyczki!H25</f>
        <v>109.62343194698276</v>
      </c>
      <c r="I25" s="18">
        <f>Leasing!I25+pożyczki!I25</f>
        <v>176.64754596505188</v>
      </c>
    </row>
    <row r="26" spans="2:9" x14ac:dyDescent="0.25">
      <c r="B26" s="26" t="s">
        <v>16</v>
      </c>
      <c r="C26" s="27">
        <f>Leasing!C26+pożyczki!C26</f>
        <v>255.92896512578454</v>
      </c>
      <c r="D26" s="27">
        <f>Leasing!D26+pożyczki!D26</f>
        <v>670.08307234936206</v>
      </c>
      <c r="E26" s="27">
        <f>Leasing!E26+pożyczki!E26</f>
        <v>1026.3474254827174</v>
      </c>
      <c r="F26" s="27">
        <f>Leasing!F26+pożyczki!F26</f>
        <v>1418.2260789289587</v>
      </c>
      <c r="G26" s="27">
        <f>Leasing!G26+pożyczki!G26</f>
        <v>343.76090874513829</v>
      </c>
      <c r="H26" s="27">
        <f>Leasing!H26+pożyczki!H26</f>
        <v>720.24068071974227</v>
      </c>
      <c r="I26" s="18">
        <f>Leasing!I26+pożyczki!I26</f>
        <v>1036.1858922600843</v>
      </c>
    </row>
    <row r="27" spans="2:9" x14ac:dyDescent="0.25">
      <c r="B27" s="26" t="s">
        <v>44</v>
      </c>
      <c r="C27" s="27">
        <f>Leasing!C27+pożyczki!C27</f>
        <v>217.79339587828468</v>
      </c>
      <c r="D27" s="27">
        <f>Leasing!D27+pożyczki!D27</f>
        <v>491.97810004296821</v>
      </c>
      <c r="E27" s="27">
        <f>Leasing!E27+pożyczki!E27</f>
        <v>687.34902296492601</v>
      </c>
      <c r="F27" s="27">
        <f>Leasing!F27+pożyczki!F27</f>
        <v>946.38083652458681</v>
      </c>
      <c r="G27" s="27">
        <f>Leasing!G27+pożyczki!G27</f>
        <v>132.61110925083898</v>
      </c>
      <c r="H27" s="27">
        <f>Leasing!H27+pożyczki!H27</f>
        <v>353.41882482655336</v>
      </c>
      <c r="I27" s="18">
        <f>Leasing!I27+pożyczki!I27</f>
        <v>522.69266560349377</v>
      </c>
    </row>
    <row r="28" spans="2:9" x14ac:dyDescent="0.25">
      <c r="B28" s="26" t="s">
        <v>49</v>
      </c>
      <c r="C28" s="27">
        <f>Leasing!C28+pożyczki!C28</f>
        <v>0</v>
      </c>
      <c r="D28" s="27">
        <f>Leasing!D28+pożyczki!D28</f>
        <v>0</v>
      </c>
      <c r="E28" s="27">
        <f>Leasing!E28+pożyczki!E28</f>
        <v>0</v>
      </c>
      <c r="F28" s="27">
        <f>Leasing!F28+pożyczki!F28</f>
        <v>0</v>
      </c>
      <c r="G28" s="27">
        <f>Leasing!G28+pożyczki!G28</f>
        <v>0</v>
      </c>
      <c r="H28" s="27">
        <f>Leasing!H28+pożyczki!H28</f>
        <v>0</v>
      </c>
      <c r="I28" s="18">
        <f>Leasing!I28+pożyczki!I28</f>
        <v>0</v>
      </c>
    </row>
    <row r="29" spans="2:9" x14ac:dyDescent="0.25">
      <c r="B29" s="26" t="s">
        <v>45</v>
      </c>
      <c r="C29" s="27">
        <f>Leasing!C29+pożyczki!C29</f>
        <v>1.9090547006864025</v>
      </c>
      <c r="D29" s="27">
        <f>Leasing!D29+pożyczki!D29</f>
        <v>3.1507836444057511</v>
      </c>
      <c r="E29" s="27">
        <f>Leasing!E29+pożyczki!E29</f>
        <v>5.3215672588366196</v>
      </c>
      <c r="F29" s="27">
        <f>Leasing!F29+pożyczki!F29</f>
        <v>6.9893019491473609</v>
      </c>
      <c r="G29" s="27">
        <f>Leasing!G29+pożyczki!G29</f>
        <v>4.1694711262140309</v>
      </c>
      <c r="H29" s="27">
        <f>Leasing!H29+pożyczki!H29</f>
        <v>6.0633852012488187</v>
      </c>
      <c r="I29" s="18">
        <f>Leasing!I29+pożyczki!I29</f>
        <v>8.7081061406425757</v>
      </c>
    </row>
    <row r="30" spans="2:9" x14ac:dyDescent="0.25">
      <c r="B30" s="26" t="s">
        <v>17</v>
      </c>
      <c r="C30" s="27">
        <f>Leasing!C30+pożyczki!C30</f>
        <v>1477.7980362965955</v>
      </c>
      <c r="D30" s="27">
        <f>Leasing!D30+pożyczki!D30</f>
        <v>2845.3909688324025</v>
      </c>
      <c r="E30" s="27">
        <f>Leasing!E30+pożyczki!E30</f>
        <v>4215.3888996313444</v>
      </c>
      <c r="F30" s="27">
        <f>Leasing!F30+pożyczki!F30</f>
        <v>5834.219210265891</v>
      </c>
      <c r="G30" s="27">
        <f>Leasing!G30+pożyczki!G30</f>
        <v>1488.8006187335391</v>
      </c>
      <c r="H30" s="27">
        <f>Leasing!H30+pożyczki!H30</f>
        <v>3008.7180090476768</v>
      </c>
      <c r="I30" s="27">
        <f>Leasing!I30+pożyczki!I30</f>
        <v>4706.3649809854005</v>
      </c>
    </row>
    <row r="31" spans="2:9" x14ac:dyDescent="0.25">
      <c r="B31" s="28" t="s">
        <v>18</v>
      </c>
      <c r="C31" s="21">
        <f>Leasing!C31+pożyczki!C31</f>
        <v>236.09772468996763</v>
      </c>
      <c r="D31" s="21">
        <f>Leasing!D31+pożyczki!D31</f>
        <v>499.74695139168983</v>
      </c>
      <c r="E31" s="21">
        <f>Leasing!E31+pożyczki!E31</f>
        <v>739.66799833897994</v>
      </c>
      <c r="F31" s="21">
        <f>Leasing!F31+pożyczki!F31</f>
        <v>1035.1254961655286</v>
      </c>
      <c r="G31" s="21">
        <f>Leasing!G31+pożyczki!G31</f>
        <v>208.49174852162417</v>
      </c>
      <c r="H31" s="21">
        <f>Leasing!H31+pożyczki!H31</f>
        <v>449.31700793712173</v>
      </c>
      <c r="I31" s="17">
        <f>Leasing!I31+pożyczki!I31</f>
        <v>718.48601473251961</v>
      </c>
    </row>
    <row r="32" spans="2:9" x14ac:dyDescent="0.25">
      <c r="B32" s="26" t="s">
        <v>19</v>
      </c>
      <c r="C32" s="27">
        <f>Leasing!C32+pożyczki!C32</f>
        <v>180.42460967534947</v>
      </c>
      <c r="D32" s="27">
        <f>Leasing!D32+pożyczki!D32</f>
        <v>381.75680073927174</v>
      </c>
      <c r="E32" s="27">
        <f>Leasing!E32+pożyczki!E32</f>
        <v>545.74585103568211</v>
      </c>
      <c r="F32" s="27">
        <f>Leasing!F32+pożyczki!F32</f>
        <v>776.89133729182231</v>
      </c>
      <c r="G32" s="27">
        <f>Leasing!G32+pożyczki!G32</f>
        <v>152.71264921428374</v>
      </c>
      <c r="H32" s="27">
        <f>Leasing!H32+pożyczki!H32</f>
        <v>340.19196496316601</v>
      </c>
      <c r="I32" s="18">
        <f>Leasing!I32+pożyczki!I32</f>
        <v>533.69895686687391</v>
      </c>
    </row>
    <row r="33" spans="2:9" x14ac:dyDescent="0.25">
      <c r="B33" s="26" t="s">
        <v>20</v>
      </c>
      <c r="C33" s="27">
        <f>Leasing!C33+pożyczki!C33</f>
        <v>15.290378708719579</v>
      </c>
      <c r="D33" s="27">
        <f>Leasing!D33+pożyczki!D33</f>
        <v>46.45531024391876</v>
      </c>
      <c r="E33" s="27">
        <f>Leasing!E33+pożyczki!E33</f>
        <v>82.544535818237904</v>
      </c>
      <c r="F33" s="27">
        <f>Leasing!F33+pożyczki!F33</f>
        <v>115.07180507280187</v>
      </c>
      <c r="G33" s="27">
        <f>Leasing!G33+pożyczki!G33</f>
        <v>19.486234878751137</v>
      </c>
      <c r="H33" s="27">
        <f>Leasing!H33+pożyczki!H33</f>
        <v>36.777128001230757</v>
      </c>
      <c r="I33" s="18">
        <f>Leasing!I33+pożyczki!I33</f>
        <v>78.945283014222497</v>
      </c>
    </row>
    <row r="34" spans="2:9" x14ac:dyDescent="0.25">
      <c r="B34" s="26" t="s">
        <v>21</v>
      </c>
      <c r="C34" s="27">
        <f>Leasing!C34+pożyczki!C34</f>
        <v>40.38273630589859</v>
      </c>
      <c r="D34" s="27">
        <f>Leasing!D34+pożyczki!D34</f>
        <v>71.534840408499292</v>
      </c>
      <c r="E34" s="27">
        <f>Leasing!E34+pożyczki!E34</f>
        <v>111.37761148505993</v>
      </c>
      <c r="F34" s="27">
        <f>Leasing!F34+pożyczki!F34</f>
        <v>143.16235380090453</v>
      </c>
      <c r="G34" s="27">
        <f>Leasing!G34+pożyczki!G34</f>
        <v>36.292864428589283</v>
      </c>
      <c r="H34" s="27">
        <f>Leasing!H34+pożyczki!H34</f>
        <v>72.347914972724965</v>
      </c>
      <c r="I34" s="18">
        <f>Leasing!I34+pożyczki!I34</f>
        <v>105.84177485142325</v>
      </c>
    </row>
    <row r="35" spans="2:9" x14ac:dyDescent="0.25">
      <c r="B35" s="28" t="s">
        <v>22</v>
      </c>
      <c r="C35" s="21">
        <f>Leasing!C35+pożyczki!C35</f>
        <v>319.29045884416189</v>
      </c>
      <c r="D35" s="21">
        <f>Leasing!D35+pożyczki!D35</f>
        <v>729.98017362089058</v>
      </c>
      <c r="E35" s="21">
        <f>Leasing!E35+pożyczki!E35</f>
        <v>1265.8110278123968</v>
      </c>
      <c r="F35" s="21">
        <f>Leasing!F35+pożyczki!F35</f>
        <v>1658.6113782178711</v>
      </c>
      <c r="G35" s="21">
        <f>Leasing!G35+pożyczki!G35</f>
        <v>310.26551066203376</v>
      </c>
      <c r="H35" s="21">
        <f>Leasing!H35+pożyczki!H35</f>
        <v>689.5901713900613</v>
      </c>
      <c r="I35" s="19">
        <f>Leasing!I35+pożyczki!I35</f>
        <v>1218.2399623802405</v>
      </c>
    </row>
    <row r="36" spans="2:9" x14ac:dyDescent="0.25">
      <c r="B36" s="26" t="s">
        <v>23</v>
      </c>
      <c r="C36" s="27">
        <f>Leasing!C36+pożyczki!C36</f>
        <v>28.767241206408816</v>
      </c>
      <c r="D36" s="27">
        <f>Leasing!D36+pożyczki!D36</f>
        <v>93.4120679115006</v>
      </c>
      <c r="E36" s="27">
        <f>Leasing!E36+pożyczki!E36</f>
        <v>142.0435975619192</v>
      </c>
      <c r="F36" s="27">
        <f>Leasing!F36+pożyczki!F36</f>
        <v>202.57221197875262</v>
      </c>
      <c r="G36" s="27">
        <f>Leasing!G36+pożyczki!G36</f>
        <v>155.56083766049602</v>
      </c>
      <c r="H36" s="27">
        <f>Leasing!H36+pożyczki!H36</f>
        <v>237.02300916035816</v>
      </c>
      <c r="I36" s="18">
        <f>Leasing!I36+pożyczki!I36</f>
        <v>373.02102151991045</v>
      </c>
    </row>
    <row r="37" spans="2:9" x14ac:dyDescent="0.25">
      <c r="B37" s="26" t="s">
        <v>24</v>
      </c>
      <c r="C37" s="27">
        <f>Leasing!C37+pożyczki!C37</f>
        <v>56.771298111095305</v>
      </c>
      <c r="D37" s="27">
        <f>Leasing!D37+pożyczki!D37</f>
        <v>146.8874979666578</v>
      </c>
      <c r="E37" s="27">
        <f>Leasing!E37+pożyczki!E37</f>
        <v>304.58745722243589</v>
      </c>
      <c r="F37" s="27">
        <f>Leasing!F37+pożyczki!F37</f>
        <v>417.83888307229529</v>
      </c>
      <c r="G37" s="27">
        <f>Leasing!G37+pożyczki!G37</f>
        <v>54.167333552757007</v>
      </c>
      <c r="H37" s="27">
        <f>Leasing!H37+pożyczki!H37</f>
        <v>184.32180355093223</v>
      </c>
      <c r="I37" s="18">
        <f>Leasing!I37+pożyczki!I37</f>
        <v>238.99151581265724</v>
      </c>
    </row>
    <row r="38" spans="2:9" x14ac:dyDescent="0.25">
      <c r="B38" s="26" t="s">
        <v>25</v>
      </c>
      <c r="C38" s="27">
        <f>Leasing!C38+pożyczki!C38</f>
        <v>233.75191952665779</v>
      </c>
      <c r="D38" s="27">
        <f>Leasing!D38+pożyczki!D38</f>
        <v>489.68060774273215</v>
      </c>
      <c r="E38" s="27">
        <f>Leasing!E38+pożyczki!E38</f>
        <v>819.17997302804179</v>
      </c>
      <c r="F38" s="27">
        <f>Leasing!F38+pożyczki!F38</f>
        <v>1038.2002831668233</v>
      </c>
      <c r="G38" s="27">
        <f>Leasing!G38+pożyczki!G38</f>
        <v>100.53733944878076</v>
      </c>
      <c r="H38" s="27">
        <f>Leasing!H38+pożyczki!H38</f>
        <v>268.24535867877097</v>
      </c>
      <c r="I38" s="18">
        <f>Leasing!I38+pożyczki!I38</f>
        <v>606.2274250476728</v>
      </c>
    </row>
    <row r="39" spans="2:9" x14ac:dyDescent="0.25">
      <c r="B39" s="29" t="s">
        <v>26</v>
      </c>
      <c r="C39" s="21">
        <f>Leasing!C39+pożyczki!C39</f>
        <v>104.96284548948202</v>
      </c>
      <c r="D39" s="21">
        <f>Leasing!D39+pożyczki!D39</f>
        <v>232.64398455352463</v>
      </c>
      <c r="E39" s="21">
        <f>Leasing!E39+pożyczki!E39</f>
        <v>378.25752514233989</v>
      </c>
      <c r="F39" s="21">
        <f>Leasing!F39+pożyczki!F39</f>
        <v>515.53364284257725</v>
      </c>
      <c r="G39" s="21">
        <f>Leasing!G39+pożyczki!G39</f>
        <v>124.06570406744483</v>
      </c>
      <c r="H39" s="21">
        <f>Leasing!H39+pożyczki!H39</f>
        <v>245.06935740107599</v>
      </c>
      <c r="I39" s="19">
        <f>Leasing!I39+pożyczki!I39</f>
        <v>429.52282888951765</v>
      </c>
    </row>
    <row r="40" spans="2:9" x14ac:dyDescent="0.25">
      <c r="B40" s="28" t="s">
        <v>27</v>
      </c>
      <c r="C40" s="21">
        <f>Leasing!C40+pożyczki!C40</f>
        <v>22504.805284854447</v>
      </c>
      <c r="D40" s="21">
        <f>Leasing!D40+pożyczki!D40</f>
        <v>46858.187308738488</v>
      </c>
      <c r="E40" s="21">
        <f>Leasing!E40+pożyczki!E40</f>
        <v>70955.066762044633</v>
      </c>
      <c r="F40" s="21">
        <f>Leasing!F40+pożyczki!F40</f>
        <v>99400.135761769488</v>
      </c>
      <c r="G40" s="21">
        <f>Leasing!G40+pożyczki!G40</f>
        <v>25772.797658798143</v>
      </c>
      <c r="H40" s="21">
        <f>Leasing!H40+pożyczki!H40</f>
        <v>53402.148252577266</v>
      </c>
      <c r="I40" s="19">
        <f>Leasing!I40+pożyczki!I40</f>
        <v>78548.255477738712</v>
      </c>
    </row>
    <row r="41" spans="2:9" x14ac:dyDescent="0.25">
      <c r="B41" s="28" t="s">
        <v>33</v>
      </c>
      <c r="C41" s="21">
        <f>Leasing!C41+pożyczki!C41</f>
        <v>218.50297761288886</v>
      </c>
      <c r="D41" s="21">
        <f>Leasing!D41+pożyczki!D41</f>
        <v>295.839013319191</v>
      </c>
      <c r="E41" s="21">
        <f>Leasing!E41+pożyczki!E41</f>
        <v>549.89537019534782</v>
      </c>
      <c r="F41" s="21">
        <f>Leasing!F41+pożyczki!F41</f>
        <v>690.52976537100096</v>
      </c>
      <c r="G41" s="21">
        <f>Leasing!G41+pożyczki!G41</f>
        <v>219.43938182105904</v>
      </c>
      <c r="H41" s="21">
        <f>Leasing!H41+pożyczki!H41</f>
        <v>297.82812122267438</v>
      </c>
      <c r="I41" s="19">
        <f>Leasing!I41+pożyczki!I41</f>
        <v>442.53850357504126</v>
      </c>
    </row>
    <row r="42" spans="2:9" x14ac:dyDescent="0.25">
      <c r="B42" s="26" t="s">
        <v>28</v>
      </c>
      <c r="C42" s="18">
        <v>0.79703875774678945</v>
      </c>
      <c r="D42" s="18">
        <v>1.0444446611967475</v>
      </c>
      <c r="E42" s="18">
        <v>35.874853030544692</v>
      </c>
      <c r="F42" s="18">
        <v>71.786556783795405</v>
      </c>
      <c r="G42" s="18">
        <v>9.5654101003671865</v>
      </c>
      <c r="H42" s="18">
        <v>13.22586905808194</v>
      </c>
      <c r="I42" s="18">
        <v>16.127950227586446</v>
      </c>
    </row>
    <row r="43" spans="2:9" x14ac:dyDescent="0.25">
      <c r="B43" s="26" t="s">
        <v>29</v>
      </c>
      <c r="C43" s="27">
        <v>145.23674432714122</v>
      </c>
      <c r="D43" s="27">
        <v>176.03543366215379</v>
      </c>
      <c r="E43" s="27">
        <v>392.17809243042853</v>
      </c>
      <c r="F43" s="27">
        <v>461.33787401731325</v>
      </c>
      <c r="G43" s="27">
        <v>174.10698370726513</v>
      </c>
      <c r="H43" s="27">
        <v>243.58041949740422</v>
      </c>
      <c r="I43" s="27">
        <v>382.54675552725479</v>
      </c>
    </row>
    <row r="44" spans="2:9" x14ac:dyDescent="0.25">
      <c r="B44" s="26" t="s">
        <v>30</v>
      </c>
      <c r="C44" s="27">
        <v>0</v>
      </c>
      <c r="D44" s="27">
        <v>37.662378302157805</v>
      </c>
      <c r="E44" s="27">
        <v>34.568617516882426</v>
      </c>
      <c r="F44" s="27">
        <v>40.054646984812827</v>
      </c>
      <c r="G44" s="27">
        <v>28.618263338938483</v>
      </c>
      <c r="H44" s="27">
        <v>28.637917839272518</v>
      </c>
      <c r="I44" s="27">
        <v>28.74884022442151</v>
      </c>
    </row>
    <row r="45" spans="2:9" x14ac:dyDescent="0.25">
      <c r="B45" s="26" t="s">
        <v>31</v>
      </c>
      <c r="C45" s="27">
        <v>0</v>
      </c>
      <c r="D45" s="27">
        <v>0.49651331073330968</v>
      </c>
      <c r="E45" s="27">
        <v>0.49622795245129414</v>
      </c>
      <c r="F45" s="27">
        <v>14.023364742884342</v>
      </c>
      <c r="G45" s="27">
        <v>0</v>
      </c>
      <c r="H45" s="27">
        <v>0</v>
      </c>
      <c r="I45" s="27">
        <v>0</v>
      </c>
    </row>
    <row r="46" spans="2:9" x14ac:dyDescent="0.25">
      <c r="B46" s="26" t="s">
        <v>32</v>
      </c>
      <c r="C46" s="27">
        <v>72.469194528000841</v>
      </c>
      <c r="D46" s="27">
        <v>80.600243382949316</v>
      </c>
      <c r="E46" s="27">
        <v>86.777579265040885</v>
      </c>
      <c r="F46" s="27">
        <v>103.32732284219513</v>
      </c>
      <c r="G46" s="27">
        <v>7.1487246744882524</v>
      </c>
      <c r="H46" s="27">
        <v>12.383914827915699</v>
      </c>
      <c r="I46" s="27">
        <v>15.114957595778401</v>
      </c>
    </row>
    <row r="47" spans="2:9" x14ac:dyDescent="0.25">
      <c r="B47" s="30" t="s">
        <v>34</v>
      </c>
      <c r="C47" s="31">
        <f>Leasing!C47+pożyczki!C47</f>
        <v>22723.308262467337</v>
      </c>
      <c r="D47" s="31">
        <f>Leasing!D47+pożyczki!D47</f>
        <v>47154.026322057682</v>
      </c>
      <c r="E47" s="31">
        <f>Leasing!E47+pożyczki!E47</f>
        <v>71504.962132239976</v>
      </c>
      <c r="F47" s="31">
        <f>Leasing!F47+pożyczki!F47</f>
        <v>100090.66552714049</v>
      </c>
      <c r="G47" s="31">
        <f>Leasing!G47+pożyczki!G47</f>
        <v>25992.237040619202</v>
      </c>
      <c r="H47" s="31">
        <f>Leasing!H47+pożyczki!H47</f>
        <v>53699.976373799946</v>
      </c>
      <c r="I47" s="20">
        <f>Leasing!I47+pożyczki!I47</f>
        <v>78990.793981313749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01618b0-e416-44c4-bdda-3d6530717e38" origin="userSelected">
  <element uid="496d7198-9f9d-4622-9e51-1f4cc740ad48" value=""/>
</sisl>
</file>

<file path=customXml/itemProps1.xml><?xml version="1.0" encoding="utf-8"?>
<ds:datastoreItem xmlns:ds="http://schemas.openxmlformats.org/officeDocument/2006/customXml" ds:itemID="{D797F803-5605-42ED-8D53-B4310D3531C3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Leasing</vt:lpstr>
      <vt:lpstr>pożyczki</vt:lpstr>
      <vt:lpstr>leasing+pożyczki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Alarcon Abeti Rafael</dc:creator>
  <cp:keywords/>
  <cp:lastModifiedBy>Magdalena Gulczyńska</cp:lastModifiedBy>
  <dcterms:created xsi:type="dcterms:W3CDTF">2020-04-21T08:03:53Z</dcterms:created>
  <dcterms:modified xsi:type="dcterms:W3CDTF">2025-02-05T13:03:20Z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46acd2e9-bb81-4f31-8286-3fca23e8e03d</vt:lpwstr>
  </property>
  <property fmtid="{D5CDD505-2E9C-101B-9397-08002B2CF9AE}" pid="3" name="bjSaver">
    <vt:lpwstr>bDXaITgqOJDmJMaoqiRkQmeQSfQ8F/0u</vt:lpwstr>
  </property>
  <property fmtid="{D5CDD505-2E9C-101B-9397-08002B2CF9AE}" pid="4" name="bjClsUserRVM">
    <vt:lpwstr>[]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policy="b01618b0-e416-44c4-bdda-3d6530717e38" origin="userSelected" xmlns="http://www.boldonj</vt:lpwstr>
  </property>
  <property fmtid="{D5CDD505-2E9C-101B-9397-08002B2CF9AE}" pid="6" name="bjDocumentLabelXML-0">
    <vt:lpwstr>ames.com/2008/01/sie/internal/label"&gt;&lt;element uid="496d7198-9f9d-4622-9e51-1f4cc740ad48" value="" /&gt;&lt;/sisl&gt;</vt:lpwstr>
  </property>
  <property fmtid="{D5CDD505-2E9C-101B-9397-08002B2CF9AE}" pid="7" name="bjDocumentSecurityLabel">
    <vt:lpwstr>Klasyfikacja: Klient/Kontrahent | Customer/Contractor (C1)</vt:lpwstr>
  </property>
</Properties>
</file>