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5\06-2025\"/>
    </mc:Choice>
  </mc:AlternateContent>
  <xr:revisionPtr revIDLastSave="0" documentId="8_{BE584BC1-D2AA-42F1-BF1A-E0E237E25234}" xr6:coauthVersionLast="47" xr6:coauthVersionMax="47" xr10:uidLastSave="{00000000-0000-0000-0000-000000000000}"/>
  <bookViews>
    <workbookView xWindow="-108" yWindow="-108" windowWidth="23256" windowHeight="12456" xr2:uid="{F1CC8EDD-1C25-43E5-9B9B-3C8840B5E161}"/>
  </bookViews>
  <sheets>
    <sheet name="zielone aktywa I kw 2025" sheetId="1" r:id="rId1"/>
    <sheet name="zielone aktywa I-II kw 2025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7" i="1" l="1"/>
  <c r="K26" i="1"/>
  <c r="K24" i="1"/>
  <c r="K23" i="1"/>
  <c r="K21" i="1"/>
  <c r="K20" i="1"/>
  <c r="K18" i="1"/>
  <c r="K17" i="1"/>
  <c r="K15" i="1"/>
  <c r="K14" i="1"/>
  <c r="K12" i="1"/>
  <c r="K11" i="1"/>
  <c r="F27" i="1"/>
  <c r="F26" i="1"/>
  <c r="F24" i="1"/>
  <c r="F23" i="1"/>
  <c r="F21" i="1"/>
  <c r="F20" i="1"/>
  <c r="F18" i="1"/>
  <c r="F17" i="1"/>
  <c r="F15" i="1"/>
  <c r="F14" i="1"/>
  <c r="F12" i="1"/>
  <c r="F11" i="1"/>
  <c r="F27" i="2" l="1"/>
  <c r="F26" i="2"/>
  <c r="F24" i="2"/>
  <c r="F23" i="2"/>
  <c r="F21" i="2"/>
  <c r="F20" i="2"/>
  <c r="F18" i="2"/>
  <c r="F17" i="2"/>
  <c r="F15" i="2"/>
  <c r="F14" i="2"/>
  <c r="F12" i="2"/>
  <c r="F11" i="2"/>
  <c r="K27" i="2"/>
  <c r="K26" i="2"/>
  <c r="K24" i="2"/>
  <c r="K23" i="2"/>
  <c r="K21" i="2"/>
  <c r="K20" i="2"/>
  <c r="K18" i="2"/>
  <c r="K17" i="2"/>
  <c r="K15" i="2"/>
  <c r="K14" i="2"/>
  <c r="K11" i="2"/>
  <c r="K12" i="2"/>
  <c r="N37" i="2"/>
  <c r="M37" i="2"/>
  <c r="K37" i="2"/>
  <c r="F37" i="2"/>
  <c r="N36" i="2"/>
  <c r="M36" i="2"/>
  <c r="K36" i="2"/>
  <c r="F36" i="2"/>
  <c r="N35" i="2"/>
  <c r="M35" i="2"/>
  <c r="K35" i="2"/>
  <c r="F35" i="2"/>
  <c r="N34" i="2"/>
  <c r="M34" i="2"/>
  <c r="K34" i="2"/>
  <c r="F34" i="2"/>
  <c r="N33" i="2"/>
  <c r="M33" i="2"/>
  <c r="K33" i="2"/>
  <c r="F33" i="2"/>
  <c r="I32" i="2"/>
  <c r="H32" i="2"/>
  <c r="D32" i="2"/>
  <c r="C32" i="2"/>
  <c r="D31" i="2"/>
  <c r="C31" i="2"/>
  <c r="N27" i="2"/>
  <c r="M27" i="2"/>
  <c r="N26" i="2"/>
  <c r="M26" i="2"/>
  <c r="P26" i="2" s="1"/>
  <c r="I25" i="2"/>
  <c r="H25" i="2"/>
  <c r="D25" i="2"/>
  <c r="F25" i="2" s="1"/>
  <c r="C25" i="2"/>
  <c r="N24" i="2"/>
  <c r="M24" i="2"/>
  <c r="N23" i="2"/>
  <c r="M23" i="2"/>
  <c r="I22" i="2"/>
  <c r="H22" i="2"/>
  <c r="K22" i="2" s="1"/>
  <c r="D22" i="2"/>
  <c r="C22" i="2"/>
  <c r="N21" i="2"/>
  <c r="P21" i="2" s="1"/>
  <c r="M21" i="2"/>
  <c r="N20" i="2"/>
  <c r="M20" i="2"/>
  <c r="I19" i="2"/>
  <c r="H19" i="2"/>
  <c r="D19" i="2"/>
  <c r="F19" i="2" s="1"/>
  <c r="C19" i="2"/>
  <c r="N18" i="2"/>
  <c r="P18" i="2" s="1"/>
  <c r="M18" i="2"/>
  <c r="N17" i="2"/>
  <c r="M17" i="2"/>
  <c r="I16" i="2"/>
  <c r="H16" i="2"/>
  <c r="K16" i="2" s="1"/>
  <c r="D16" i="2"/>
  <c r="C16" i="2"/>
  <c r="N15" i="2"/>
  <c r="P15" i="2" s="1"/>
  <c r="M15" i="2"/>
  <c r="N14" i="2"/>
  <c r="M14" i="2"/>
  <c r="I13" i="2"/>
  <c r="H13" i="2"/>
  <c r="D13" i="2"/>
  <c r="F13" i="2" s="1"/>
  <c r="C13" i="2"/>
  <c r="N12" i="2"/>
  <c r="P12" i="2" s="1"/>
  <c r="M12" i="2"/>
  <c r="N11" i="2"/>
  <c r="M11" i="2"/>
  <c r="I10" i="2"/>
  <c r="H10" i="2"/>
  <c r="D10" i="2"/>
  <c r="F10" i="2" s="1"/>
  <c r="C10" i="2"/>
  <c r="N8" i="2"/>
  <c r="N31" i="2" s="1"/>
  <c r="M8" i="2"/>
  <c r="M31" i="2" s="1"/>
  <c r="I8" i="2"/>
  <c r="I31" i="2" s="1"/>
  <c r="H8" i="2"/>
  <c r="H31" i="2" s="1"/>
  <c r="P11" i="2" l="1"/>
  <c r="P14" i="2"/>
  <c r="P17" i="2"/>
  <c r="P20" i="2"/>
  <c r="P24" i="2"/>
  <c r="P27" i="2"/>
  <c r="K13" i="2"/>
  <c r="F32" i="2"/>
  <c r="M16" i="2"/>
  <c r="M19" i="2"/>
  <c r="K10" i="2"/>
  <c r="K19" i="2"/>
  <c r="N16" i="2"/>
  <c r="P16" i="2" s="1"/>
  <c r="N22" i="2"/>
  <c r="F16" i="2"/>
  <c r="K32" i="2"/>
  <c r="F22" i="2"/>
  <c r="M25" i="2"/>
  <c r="P23" i="2"/>
  <c r="I29" i="2"/>
  <c r="I39" i="2" s="1"/>
  <c r="K25" i="2"/>
  <c r="H29" i="2"/>
  <c r="M22" i="2"/>
  <c r="P22" i="2" s="1"/>
  <c r="N25" i="2"/>
  <c r="M32" i="2"/>
  <c r="P33" i="2"/>
  <c r="P34" i="2"/>
  <c r="P37" i="2"/>
  <c r="P35" i="2"/>
  <c r="P36" i="2"/>
  <c r="M13" i="2"/>
  <c r="N13" i="2"/>
  <c r="P13" i="2" s="1"/>
  <c r="D29" i="2"/>
  <c r="N19" i="2"/>
  <c r="P19" i="2" s="1"/>
  <c r="M10" i="2"/>
  <c r="C29" i="2"/>
  <c r="C39" i="2" s="1"/>
  <c r="N32" i="2"/>
  <c r="N10" i="2"/>
  <c r="N8" i="1"/>
  <c r="N31" i="1" s="1"/>
  <c r="M8" i="1"/>
  <c r="M31" i="1" s="1"/>
  <c r="I8" i="1"/>
  <c r="I31" i="1" s="1"/>
  <c r="H8" i="1"/>
  <c r="H31" i="1" s="1"/>
  <c r="D31" i="1"/>
  <c r="C31" i="1"/>
  <c r="P25" i="2" l="1"/>
  <c r="D39" i="2"/>
  <c r="F29" i="2"/>
  <c r="P10" i="2"/>
  <c r="P32" i="2"/>
  <c r="K29" i="2"/>
  <c r="H39" i="2"/>
  <c r="K39" i="2" s="1"/>
  <c r="M29" i="2"/>
  <c r="N29" i="2"/>
  <c r="F39" i="2"/>
  <c r="I32" i="1"/>
  <c r="H32" i="1"/>
  <c r="D32" i="1"/>
  <c r="C32" i="1"/>
  <c r="N36" i="1"/>
  <c r="M36" i="1"/>
  <c r="N35" i="1"/>
  <c r="M35" i="1"/>
  <c r="N34" i="1"/>
  <c r="M34" i="1"/>
  <c r="N33" i="1"/>
  <c r="M33" i="1"/>
  <c r="K37" i="1"/>
  <c r="K36" i="1"/>
  <c r="K35" i="1"/>
  <c r="K34" i="1"/>
  <c r="K33" i="1"/>
  <c r="F37" i="1"/>
  <c r="F35" i="1"/>
  <c r="F34" i="1"/>
  <c r="F33" i="1"/>
  <c r="P35" i="1" l="1"/>
  <c r="M39" i="2"/>
  <c r="P29" i="2"/>
  <c r="N39" i="2"/>
  <c r="P39" i="2" s="1"/>
  <c r="P34" i="1"/>
  <c r="P36" i="1"/>
  <c r="P33" i="1"/>
  <c r="I25" i="1" l="1"/>
  <c r="H25" i="1"/>
  <c r="I22" i="1"/>
  <c r="H22" i="1"/>
  <c r="I19" i="1"/>
  <c r="H19" i="1"/>
  <c r="I16" i="1"/>
  <c r="H16" i="1"/>
  <c r="I13" i="1"/>
  <c r="H13" i="1"/>
  <c r="I10" i="1"/>
  <c r="H10" i="1"/>
  <c r="D25" i="1"/>
  <c r="F25" i="1" s="1"/>
  <c r="C25" i="1"/>
  <c r="D22" i="1"/>
  <c r="C22" i="1"/>
  <c r="D19" i="1"/>
  <c r="C19" i="1"/>
  <c r="D16" i="1"/>
  <c r="C16" i="1"/>
  <c r="D13" i="1"/>
  <c r="F13" i="1" s="1"/>
  <c r="C13" i="1"/>
  <c r="D10" i="1"/>
  <c r="C10" i="1"/>
  <c r="F36" i="1"/>
  <c r="N37" i="1"/>
  <c r="N32" i="1" s="1"/>
  <c r="M37" i="1"/>
  <c r="M32" i="1" s="1"/>
  <c r="N27" i="1"/>
  <c r="M27" i="1"/>
  <c r="N26" i="1"/>
  <c r="M26" i="1"/>
  <c r="N24" i="1"/>
  <c r="P24" i="1" s="1"/>
  <c r="M24" i="1"/>
  <c r="N23" i="1"/>
  <c r="M23" i="1"/>
  <c r="N21" i="1"/>
  <c r="M21" i="1"/>
  <c r="N20" i="1"/>
  <c r="M20" i="1"/>
  <c r="N18" i="1"/>
  <c r="P18" i="1" s="1"/>
  <c r="M18" i="1"/>
  <c r="N17" i="1"/>
  <c r="M17" i="1"/>
  <c r="N15" i="1"/>
  <c r="M15" i="1"/>
  <c r="N14" i="1"/>
  <c r="M14" i="1"/>
  <c r="N12" i="1"/>
  <c r="P12" i="1" s="1"/>
  <c r="M12" i="1"/>
  <c r="N11" i="1"/>
  <c r="M11" i="1"/>
  <c r="F10" i="1" l="1"/>
  <c r="F22" i="1"/>
  <c r="K16" i="1"/>
  <c r="K22" i="1"/>
  <c r="K10" i="1"/>
  <c r="F16" i="1"/>
  <c r="P26" i="1"/>
  <c r="P20" i="1"/>
  <c r="K19" i="1"/>
  <c r="P14" i="1"/>
  <c r="P15" i="1"/>
  <c r="P21" i="1"/>
  <c r="P27" i="1"/>
  <c r="P11" i="1"/>
  <c r="P17" i="1"/>
  <c r="P23" i="1"/>
  <c r="F19" i="1"/>
  <c r="K13" i="1"/>
  <c r="K25" i="1"/>
  <c r="P37" i="1"/>
  <c r="M22" i="1"/>
  <c r="P32" i="1"/>
  <c r="M16" i="1"/>
  <c r="N19" i="1"/>
  <c r="M19" i="1"/>
  <c r="I29" i="1"/>
  <c r="N22" i="1"/>
  <c r="N16" i="1"/>
  <c r="C29" i="1"/>
  <c r="C39" i="1" s="1"/>
  <c r="H29" i="1"/>
  <c r="H39" i="1" s="1"/>
  <c r="M25" i="1"/>
  <c r="N25" i="1"/>
  <c r="P25" i="1" s="1"/>
  <c r="D29" i="1"/>
  <c r="M13" i="1"/>
  <c r="N13" i="1"/>
  <c r="P13" i="1" s="1"/>
  <c r="N10" i="1"/>
  <c r="M10" i="1"/>
  <c r="P16" i="1" l="1"/>
  <c r="D39" i="1"/>
  <c r="F29" i="1"/>
  <c r="P22" i="1"/>
  <c r="I39" i="1"/>
  <c r="K39" i="1" s="1"/>
  <c r="K29" i="1"/>
  <c r="P10" i="1"/>
  <c r="P19" i="1"/>
  <c r="N29" i="1"/>
  <c r="F39" i="1"/>
  <c r="M29" i="1"/>
  <c r="M39" i="1" s="1"/>
  <c r="K32" i="1"/>
  <c r="F32" i="1"/>
  <c r="N39" i="1" l="1"/>
  <c r="P39" i="1" s="1"/>
  <c r="P29" i="1"/>
</calcChain>
</file>

<file path=xl/sharedStrings.xml><?xml version="1.0" encoding="utf-8"?>
<sst xmlns="http://schemas.openxmlformats.org/spreadsheetml/2006/main" count="78" uniqueCount="36">
  <si>
    <t>Finansowanie leasingiem</t>
  </si>
  <si>
    <t>osobowe - zeroemisyjne</t>
  </si>
  <si>
    <t>osobowe - hybryda plug-in</t>
  </si>
  <si>
    <t>o masie do 3,5 tony - zeroemisyjne</t>
  </si>
  <si>
    <t>o masie do 3,5 tony - hybryda plug-in</t>
  </si>
  <si>
    <t>o masie powyżej 3,5 tony - zeroemisyjne</t>
  </si>
  <si>
    <t>o masie powyżej 3,5 tony - hybryda plug-in</t>
  </si>
  <si>
    <t>ciągniki siodłowe - zeroemisyjne</t>
  </si>
  <si>
    <t>ciągniki siodłowe - hybryda plug-in</t>
  </si>
  <si>
    <t>autobusy - zeroemisyjne</t>
  </si>
  <si>
    <t>autobusy - hybryda plug-in</t>
  </si>
  <si>
    <t>inne - zeroemisyjne</t>
  </si>
  <si>
    <t>inne - hybryda plug-in</t>
  </si>
  <si>
    <t>fotowoltaika</t>
  </si>
  <si>
    <t>wiatraki i turbiny wiatrowe</t>
  </si>
  <si>
    <t>stacje ładowania pojazdów elektrycznych (na użytek własny i komercyjny)</t>
  </si>
  <si>
    <t>Finansowanie pożyczką</t>
  </si>
  <si>
    <t>Finansowanie leasing &amp; pożyczka</t>
  </si>
  <si>
    <t>Osobowe 
- suma aktywów zielonych</t>
  </si>
  <si>
    <t>o masie do 3,5 tony 
- suma aktywów zielonych</t>
  </si>
  <si>
    <t>o masie powyzej 3,5 tony 
- suma aktywów zielonych</t>
  </si>
  <si>
    <t>ciagniki siodlowe 
- suma aktywów zielonych</t>
  </si>
  <si>
    <t>autobusy 
- suma aktywów zielonych</t>
  </si>
  <si>
    <t>inne pojazdy 
- suma aktywów zielonych</t>
  </si>
  <si>
    <t>MiU
- suma aktywów zielonych</t>
  </si>
  <si>
    <t>Ruchomości razem
- suma aktywów zielonych</t>
  </si>
  <si>
    <t>Pojazdy razem
- suma aktywów zielonych</t>
  </si>
  <si>
    <t>zmiana [r/r]</t>
  </si>
  <si>
    <t>magazyny energii</t>
  </si>
  <si>
    <t>pompy ciepła</t>
  </si>
  <si>
    <t>I kw. 2024</t>
  </si>
  <si>
    <t>I kw. 2025</t>
  </si>
  <si>
    <t>I-II kw. 2024</t>
  </si>
  <si>
    <t>I-II kw. 2025</t>
  </si>
  <si>
    <t>Związek Polskiego Leasinu, Warszawa 12-08-2025</t>
  </si>
  <si>
    <t>Finansowanie zielonych aktywów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</si>
</sst>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4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</fills>
  <borders count="8">
    <border>
      <left/>
      <right/>
      <top/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thin">
        <color rgb="FF7E93A5"/>
      </left>
      <right style="thin">
        <color rgb="FF7E93A5"/>
      </right>
      <top style="thin">
        <color rgb="FF7E93A5"/>
      </top>
      <bottom/>
      <diagonal/>
    </border>
    <border>
      <left style="thin">
        <color rgb="FF7E93A5"/>
      </left>
      <right style="thin">
        <color rgb="FF7E93A5"/>
      </right>
      <top/>
      <bottom style="thin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/>
      <right/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 applyBorder="0"/>
  </cellStyleXfs>
  <cellXfs count="36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0" applyNumberFormat="1" applyFont="1" applyAlignment="1">
      <alignment vertical="center"/>
    </xf>
    <xf numFmtId="165" fontId="2" fillId="0" borderId="0" xfId="1" applyNumberFormat="1" applyFont="1" applyBorder="1" applyAlignment="1">
      <alignment vertical="center"/>
    </xf>
    <xf numFmtId="0" fontId="5" fillId="0" borderId="0" xfId="0" applyFont="1"/>
    <xf numFmtId="0" fontId="7" fillId="0" borderId="0" xfId="0" applyFont="1" applyAlignment="1">
      <alignment wrapText="1"/>
    </xf>
    <xf numFmtId="0" fontId="7" fillId="0" borderId="0" xfId="0" applyFont="1"/>
    <xf numFmtId="165" fontId="0" fillId="0" borderId="1" xfId="1" applyNumberFormat="1" applyFont="1" applyBorder="1" applyAlignment="1">
      <alignment vertical="center"/>
    </xf>
    <xf numFmtId="0" fontId="8" fillId="2" borderId="2" xfId="2" applyFont="1" applyFill="1" applyBorder="1" applyAlignment="1">
      <alignment horizontal="center" vertical="center" wrapText="1"/>
    </xf>
    <xf numFmtId="165" fontId="0" fillId="0" borderId="2" xfId="1" applyNumberFormat="1" applyFont="1" applyBorder="1" applyAlignment="1">
      <alignment vertical="center"/>
    </xf>
    <xf numFmtId="0" fontId="0" fillId="0" borderId="3" xfId="0" applyBorder="1" applyAlignment="1">
      <alignment vertical="center" wrapText="1"/>
    </xf>
    <xf numFmtId="164" fontId="0" fillId="0" borderId="3" xfId="0" applyNumberFormat="1" applyBorder="1" applyAlignment="1">
      <alignment vertical="center"/>
    </xf>
    <xf numFmtId="165" fontId="0" fillId="0" borderId="3" xfId="1" applyNumberFormat="1" applyFont="1" applyBorder="1" applyAlignment="1">
      <alignment vertical="center"/>
    </xf>
    <xf numFmtId="0" fontId="0" fillId="0" borderId="2" xfId="0" applyBorder="1" applyAlignment="1">
      <alignment vertical="center" wrapText="1"/>
    </xf>
    <xf numFmtId="164" fontId="0" fillId="0" borderId="2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164" fontId="0" fillId="0" borderId="1" xfId="0" applyNumberFormat="1" applyBorder="1"/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vertical="center" wrapText="1"/>
    </xf>
    <xf numFmtId="164" fontId="9" fillId="0" borderId="5" xfId="0" applyNumberFormat="1" applyFont="1" applyBorder="1" applyAlignment="1">
      <alignment vertical="center"/>
    </xf>
    <xf numFmtId="0" fontId="7" fillId="0" borderId="6" xfId="0" applyFont="1" applyBorder="1" applyAlignment="1">
      <alignment vertical="center"/>
    </xf>
    <xf numFmtId="165" fontId="9" fillId="0" borderId="7" xfId="1" applyNumberFormat="1" applyFont="1" applyBorder="1" applyAlignment="1">
      <alignment vertical="center"/>
    </xf>
    <xf numFmtId="164" fontId="9" fillId="0" borderId="4" xfId="0" applyNumberFormat="1" applyFont="1" applyBorder="1" applyAlignment="1">
      <alignment vertical="center"/>
    </xf>
    <xf numFmtId="0" fontId="0" fillId="0" borderId="1" xfId="0" applyBorder="1" applyAlignment="1">
      <alignment wrapText="1"/>
    </xf>
    <xf numFmtId="165" fontId="0" fillId="0" borderId="1" xfId="1" applyNumberFormat="1" applyFont="1" applyBorder="1"/>
    <xf numFmtId="0" fontId="0" fillId="0" borderId="3" xfId="0" applyBorder="1" applyAlignment="1">
      <alignment wrapText="1"/>
    </xf>
    <xf numFmtId="164" fontId="0" fillId="0" borderId="3" xfId="0" applyNumberFormat="1" applyBorder="1"/>
    <xf numFmtId="165" fontId="0" fillId="0" borderId="3" xfId="1" applyNumberFormat="1" applyFont="1" applyBorder="1"/>
    <xf numFmtId="0" fontId="8" fillId="0" borderId="0" xfId="2" applyFont="1" applyBorder="1" applyAlignment="1">
      <alignment horizontal="center" vertical="center" wrapText="1"/>
    </xf>
    <xf numFmtId="164" fontId="7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0" fillId="0" borderId="0" xfId="0" applyFont="1"/>
  </cellXfs>
  <cellStyles count="3">
    <cellStyle name="Normalny" xfId="0" builtinId="0"/>
    <cellStyle name="Normalny_Leasing market at the end of 2005" xfId="2" xr:uid="{BA51D5F0-93B2-4953-85BE-32F85AF12BA3}"/>
    <cellStyle name="Procentowy" xfId="1" builtinId="5"/>
  </cellStyles>
  <dxfs count="1">
    <dxf>
      <font>
        <color rgb="FFFF0000"/>
      </font>
    </dxf>
  </dxfs>
  <tableStyles count="0" defaultTableStyle="TableStyleMedium2" defaultPivotStyle="PivotStyleLight16"/>
  <colors>
    <mruColors>
      <color rgb="FF7E93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D46F2-57C9-4CBA-91CC-0B4100E94069}">
  <sheetPr>
    <pageSetUpPr autoPageBreaks="0"/>
  </sheetPr>
  <dimension ref="B2:Y39"/>
  <sheetViews>
    <sheetView showGridLines="0" tabSelected="1" workbookViewId="0">
      <selection activeCell="B6" sqref="B6"/>
    </sheetView>
  </sheetViews>
  <sheetFormatPr defaultRowHeight="14.4" x14ac:dyDescent="0.3"/>
  <cols>
    <col min="1" max="1" width="4.44140625" customWidth="1"/>
    <col min="2" max="2" width="43.44140625" customWidth="1"/>
    <col min="3" max="4" width="10.77734375" customWidth="1"/>
    <col min="5" max="5" width="1.5546875" customWidth="1"/>
    <col min="6" max="6" width="10.77734375" customWidth="1"/>
    <col min="8" max="9" width="10.77734375" customWidth="1"/>
    <col min="10" max="10" width="1.5546875" customWidth="1"/>
    <col min="11" max="11" width="10.77734375" customWidth="1"/>
    <col min="13" max="14" width="10.77734375" customWidth="1"/>
    <col min="15" max="15" width="1.5546875" customWidth="1"/>
    <col min="16" max="16" width="10.77734375" customWidth="1"/>
  </cols>
  <sheetData>
    <row r="2" spans="2:25" ht="17.399999999999999" x14ac:dyDescent="0.3">
      <c r="B2" s="35" t="s">
        <v>34</v>
      </c>
    </row>
    <row r="4" spans="2:25" ht="21" x14ac:dyDescent="0.4">
      <c r="B4" s="7" t="s">
        <v>35</v>
      </c>
    </row>
    <row r="6" spans="2:25" s="2" customFormat="1" ht="55.5" customHeight="1" x14ac:dyDescent="0.3">
      <c r="C6" s="34" t="s">
        <v>0</v>
      </c>
      <c r="D6" s="34"/>
      <c r="E6" s="34"/>
      <c r="F6" s="34"/>
      <c r="H6" s="34" t="s">
        <v>16</v>
      </c>
      <c r="I6" s="34"/>
      <c r="J6" s="34"/>
      <c r="K6" s="34"/>
      <c r="M6" s="34" t="s">
        <v>17</v>
      </c>
      <c r="N6" s="34"/>
      <c r="O6" s="34"/>
      <c r="P6" s="34"/>
    </row>
    <row r="8" spans="2:25" s="9" customFormat="1" ht="31.2" x14ac:dyDescent="0.3">
      <c r="B8" s="8"/>
      <c r="C8" s="11" t="s">
        <v>30</v>
      </c>
      <c r="D8" s="11" t="s">
        <v>31</v>
      </c>
      <c r="F8" s="11" t="s">
        <v>27</v>
      </c>
      <c r="H8" s="11" t="str">
        <f>C8</f>
        <v>I kw. 2024</v>
      </c>
      <c r="I8" s="11" t="str">
        <f>D8</f>
        <v>I kw. 2025</v>
      </c>
      <c r="K8" s="11" t="s">
        <v>27</v>
      </c>
      <c r="M8" s="11" t="str">
        <f>C8</f>
        <v>I kw. 2024</v>
      </c>
      <c r="N8" s="11" t="str">
        <f>D8</f>
        <v>I kw. 2025</v>
      </c>
      <c r="P8" s="11" t="s">
        <v>27</v>
      </c>
    </row>
    <row r="9" spans="2:25" s="9" customFormat="1" ht="7.5" customHeight="1" thickBot="1" x14ac:dyDescent="0.35">
      <c r="B9" s="8"/>
      <c r="C9" s="32"/>
      <c r="D9" s="32"/>
      <c r="F9" s="32"/>
      <c r="H9" s="32"/>
      <c r="I9" s="32"/>
      <c r="K9" s="32"/>
      <c r="M9" s="32"/>
      <c r="N9" s="32"/>
      <c r="P9" s="32"/>
    </row>
    <row r="10" spans="2:25" s="21" customFormat="1" ht="31.8" thickBot="1" x14ac:dyDescent="0.35">
      <c r="B10" s="22" t="s">
        <v>18</v>
      </c>
      <c r="C10" s="23">
        <f>C11+C12</f>
        <v>789.5521492790964</v>
      </c>
      <c r="D10" s="23">
        <f>D11+D12</f>
        <v>1060.6911883665325</v>
      </c>
      <c r="E10" s="24"/>
      <c r="F10" s="25">
        <f t="shared" ref="F10:F11" si="0">IFERROR(D10/C10-1,"")</f>
        <v>0.34340865177176783</v>
      </c>
      <c r="H10" s="26">
        <f>H11+H12</f>
        <v>11.675523958585634</v>
      </c>
      <c r="I10" s="23">
        <f>I11+I12</f>
        <v>16.881314895385529</v>
      </c>
      <c r="J10" s="24"/>
      <c r="K10" s="25">
        <f t="shared" ref="K10:K11" si="1">IFERROR(I10/H10-1,"")</f>
        <v>0.44587214717432877</v>
      </c>
      <c r="M10" s="26">
        <f>C10+H10</f>
        <v>801.22767323768198</v>
      </c>
      <c r="N10" s="23">
        <f>D10+I10</f>
        <v>1077.572503261918</v>
      </c>
      <c r="O10" s="24"/>
      <c r="P10" s="25">
        <f t="shared" ref="P10:P11" si="2">IFERROR(N10/M10-1,"")</f>
        <v>0.34490175421369784</v>
      </c>
      <c r="S10" s="33"/>
      <c r="T10" s="33"/>
      <c r="W10" s="33"/>
      <c r="X10" s="33"/>
      <c r="Y10" s="33"/>
    </row>
    <row r="11" spans="2:25" s="3" customFormat="1" ht="15.6" x14ac:dyDescent="0.3">
      <c r="B11" s="13" t="s">
        <v>1</v>
      </c>
      <c r="C11" s="14">
        <v>458.15011864830927</v>
      </c>
      <c r="D11" s="14">
        <v>509.52653180225843</v>
      </c>
      <c r="F11" s="15">
        <f t="shared" si="0"/>
        <v>0.11213881883415455</v>
      </c>
      <c r="H11" s="14">
        <v>5.7329437458853016</v>
      </c>
      <c r="I11" s="14">
        <v>8.8259704305023519</v>
      </c>
      <c r="K11" s="15">
        <f t="shared" si="1"/>
        <v>0.53951805943273112</v>
      </c>
      <c r="M11" s="14">
        <f t="shared" ref="M11:M27" si="3">C11+H11</f>
        <v>463.88306239419455</v>
      </c>
      <c r="N11" s="14">
        <f t="shared" ref="N11:N27" si="4">D11+I11</f>
        <v>518.3525022327608</v>
      </c>
      <c r="P11" s="15">
        <f t="shared" si="2"/>
        <v>0.11742062656359642</v>
      </c>
      <c r="S11" s="33"/>
      <c r="T11" s="33"/>
      <c r="W11" s="33"/>
      <c r="X11" s="33"/>
      <c r="Y11" s="33"/>
    </row>
    <row r="12" spans="2:25" s="3" customFormat="1" ht="16.2" thickBot="1" x14ac:dyDescent="0.35">
      <c r="B12" s="16" t="s">
        <v>2</v>
      </c>
      <c r="C12" s="17">
        <v>331.40203063078712</v>
      </c>
      <c r="D12" s="17">
        <v>551.16465656427408</v>
      </c>
      <c r="F12" s="15">
        <f>IFERROR(D12/C12-1,"")</f>
        <v>0.6631299920377467</v>
      </c>
      <c r="H12" s="17">
        <v>5.9425802127003324</v>
      </c>
      <c r="I12" s="17">
        <v>8.0553444648831771</v>
      </c>
      <c r="K12" s="15">
        <f>IFERROR(I12/H12-1,"")</f>
        <v>0.35552978278147562</v>
      </c>
      <c r="M12" s="17">
        <f t="shared" si="3"/>
        <v>337.34461084348743</v>
      </c>
      <c r="N12" s="17">
        <f t="shared" si="4"/>
        <v>559.22000102915729</v>
      </c>
      <c r="P12" s="15">
        <f>IFERROR(N12/M12-1,"")</f>
        <v>0.6577113819334437</v>
      </c>
      <c r="S12" s="33"/>
      <c r="T12" s="33"/>
      <c r="W12" s="33"/>
      <c r="X12" s="33"/>
      <c r="Y12" s="33"/>
    </row>
    <row r="13" spans="2:25" s="21" customFormat="1" ht="31.8" thickBot="1" x14ac:dyDescent="0.35">
      <c r="B13" s="22" t="s">
        <v>19</v>
      </c>
      <c r="C13" s="23">
        <f>C14+C15</f>
        <v>33.395991583980262</v>
      </c>
      <c r="D13" s="23">
        <f>D14+D15</f>
        <v>27.041505389372105</v>
      </c>
      <c r="E13" s="24"/>
      <c r="F13" s="25">
        <f t="shared" ref="F13:F27" si="5">IFERROR(D13/C13-1,"")</f>
        <v>-0.19027691328250129</v>
      </c>
      <c r="H13" s="26">
        <f>H14+H15</f>
        <v>1.7063394026825769</v>
      </c>
      <c r="I13" s="23">
        <f>I14+I15</f>
        <v>13.590887587792984</v>
      </c>
      <c r="J13" s="24"/>
      <c r="K13" s="25">
        <f t="shared" ref="K13:K27" si="6">IFERROR(I13/H13-1,"")</f>
        <v>6.9649380225448851</v>
      </c>
      <c r="M13" s="26">
        <f t="shared" si="3"/>
        <v>35.102330986662835</v>
      </c>
      <c r="N13" s="23">
        <f t="shared" si="4"/>
        <v>40.63239297716509</v>
      </c>
      <c r="O13" s="24"/>
      <c r="P13" s="25">
        <f t="shared" ref="P13:P27" si="7">IFERROR(N13/M13-1,"")</f>
        <v>0.15754116137197283</v>
      </c>
      <c r="S13" s="33"/>
      <c r="T13" s="33"/>
      <c r="W13" s="33"/>
      <c r="X13" s="33"/>
      <c r="Y13" s="33"/>
    </row>
    <row r="14" spans="2:25" s="3" customFormat="1" ht="15.6" x14ac:dyDescent="0.3">
      <c r="B14" s="13" t="s">
        <v>3</v>
      </c>
      <c r="C14" s="14">
        <v>33.395991583980262</v>
      </c>
      <c r="D14" s="14">
        <v>23.972422525732178</v>
      </c>
      <c r="F14" s="15">
        <f t="shared" si="5"/>
        <v>-0.28217665088790123</v>
      </c>
      <c r="H14" s="14">
        <v>1.7063394026825769</v>
      </c>
      <c r="I14" s="14">
        <v>0.45642138299679086</v>
      </c>
      <c r="K14" s="15">
        <f t="shared" si="6"/>
        <v>-0.73251430384878891</v>
      </c>
      <c r="M14" s="14">
        <f t="shared" si="3"/>
        <v>35.102330986662835</v>
      </c>
      <c r="N14" s="14">
        <f t="shared" si="4"/>
        <v>24.428843908728968</v>
      </c>
      <c r="P14" s="15">
        <f t="shared" si="7"/>
        <v>-0.30406775783606133</v>
      </c>
      <c r="S14" s="33"/>
      <c r="T14" s="33"/>
      <c r="W14" s="33"/>
      <c r="X14" s="33"/>
      <c r="Y14" s="33"/>
    </row>
    <row r="15" spans="2:25" s="3" customFormat="1" ht="16.2" thickBot="1" x14ac:dyDescent="0.35">
      <c r="B15" s="16" t="s">
        <v>4</v>
      </c>
      <c r="C15" s="17">
        <v>0</v>
      </c>
      <c r="D15" s="17">
        <v>3.0690828636399283</v>
      </c>
      <c r="F15" s="12" t="str">
        <f t="shared" si="5"/>
        <v/>
      </c>
      <c r="H15" s="17">
        <v>0</v>
      </c>
      <c r="I15" s="17">
        <v>13.134466204796194</v>
      </c>
      <c r="K15" s="12" t="str">
        <f t="shared" si="6"/>
        <v/>
      </c>
      <c r="M15" s="17">
        <f t="shared" si="3"/>
        <v>0</v>
      </c>
      <c r="N15" s="17">
        <f t="shared" si="4"/>
        <v>16.203549068436121</v>
      </c>
      <c r="P15" s="12" t="str">
        <f t="shared" si="7"/>
        <v/>
      </c>
      <c r="S15" s="33"/>
      <c r="T15" s="33"/>
      <c r="W15" s="33"/>
      <c r="X15" s="33"/>
      <c r="Y15" s="33"/>
    </row>
    <row r="16" spans="2:25" s="21" customFormat="1" ht="31.8" thickBot="1" x14ac:dyDescent="0.35">
      <c r="B16" s="22" t="s">
        <v>20</v>
      </c>
      <c r="C16" s="23">
        <f>C17+C18</f>
        <v>3.6530852075883247</v>
      </c>
      <c r="D16" s="23">
        <f>D17+D18</f>
        <v>4.2483444894129532</v>
      </c>
      <c r="E16" s="24"/>
      <c r="F16" s="25">
        <f t="shared" si="5"/>
        <v>0.16294700178034005</v>
      </c>
      <c r="H16" s="26">
        <f>H17+H18</f>
        <v>0</v>
      </c>
      <c r="I16" s="23">
        <f>I17+I18</f>
        <v>2.296440141110391</v>
      </c>
      <c r="J16" s="24"/>
      <c r="K16" s="25" t="str">
        <f t="shared" si="6"/>
        <v/>
      </c>
      <c r="M16" s="26">
        <f t="shared" si="3"/>
        <v>3.6530852075883247</v>
      </c>
      <c r="N16" s="23">
        <f t="shared" si="4"/>
        <v>6.5447846305233437</v>
      </c>
      <c r="O16" s="24"/>
      <c r="P16" s="25">
        <f t="shared" si="7"/>
        <v>0.79157732672872605</v>
      </c>
      <c r="S16" s="33"/>
      <c r="T16" s="33"/>
      <c r="W16" s="33"/>
      <c r="X16" s="33"/>
      <c r="Y16" s="33"/>
    </row>
    <row r="17" spans="2:25" s="3" customFormat="1" ht="15.6" x14ac:dyDescent="0.3">
      <c r="B17" s="13" t="s">
        <v>5</v>
      </c>
      <c r="C17" s="14">
        <v>3.6530852075883247</v>
      </c>
      <c r="D17" s="14">
        <v>3.7492223489585856</v>
      </c>
      <c r="F17" s="15">
        <f t="shared" si="5"/>
        <v>2.6316698326817267E-2</v>
      </c>
      <c r="H17" s="14">
        <v>0</v>
      </c>
      <c r="I17" s="14">
        <v>2.296440141110391</v>
      </c>
      <c r="K17" s="15" t="str">
        <f t="shared" si="6"/>
        <v/>
      </c>
      <c r="M17" s="14">
        <f t="shared" si="3"/>
        <v>3.6530852075883247</v>
      </c>
      <c r="N17" s="14">
        <f t="shared" si="4"/>
        <v>6.0456624900689766</v>
      </c>
      <c r="P17" s="15">
        <f t="shared" si="7"/>
        <v>0.65494702327520349</v>
      </c>
      <c r="S17" s="33"/>
      <c r="T17" s="33"/>
      <c r="W17" s="33"/>
      <c r="X17" s="33"/>
      <c r="Y17" s="33"/>
    </row>
    <row r="18" spans="2:25" s="3" customFormat="1" ht="16.2" thickBot="1" x14ac:dyDescent="0.35">
      <c r="B18" s="16" t="s">
        <v>6</v>
      </c>
      <c r="C18" s="17">
        <v>0</v>
      </c>
      <c r="D18" s="17">
        <v>0.49912214045436715</v>
      </c>
      <c r="F18" s="12" t="str">
        <f t="shared" si="5"/>
        <v/>
      </c>
      <c r="H18" s="17">
        <v>0</v>
      </c>
      <c r="I18" s="17">
        <v>0</v>
      </c>
      <c r="K18" s="12" t="str">
        <f t="shared" si="6"/>
        <v/>
      </c>
      <c r="M18" s="17">
        <f t="shared" si="3"/>
        <v>0</v>
      </c>
      <c r="N18" s="17">
        <f t="shared" si="4"/>
        <v>0.49912214045436715</v>
      </c>
      <c r="P18" s="12" t="str">
        <f t="shared" si="7"/>
        <v/>
      </c>
      <c r="S18" s="33"/>
      <c r="T18" s="33"/>
      <c r="W18" s="33"/>
      <c r="X18" s="33"/>
      <c r="Y18" s="33"/>
    </row>
    <row r="19" spans="2:25" s="21" customFormat="1" ht="31.8" thickBot="1" x14ac:dyDescent="0.35">
      <c r="B19" s="22" t="s">
        <v>21</v>
      </c>
      <c r="C19" s="23">
        <f>C20+C21</f>
        <v>0</v>
      </c>
      <c r="D19" s="23">
        <f>D20+D21</f>
        <v>0.63338561791773018</v>
      </c>
      <c r="E19" s="24"/>
      <c r="F19" s="25" t="str">
        <f t="shared" si="5"/>
        <v/>
      </c>
      <c r="H19" s="26">
        <f>H20+H21</f>
        <v>0</v>
      </c>
      <c r="I19" s="23">
        <f>I20+I21</f>
        <v>0</v>
      </c>
      <c r="J19" s="24"/>
      <c r="K19" s="25" t="str">
        <f t="shared" si="6"/>
        <v/>
      </c>
      <c r="M19" s="26">
        <f t="shared" si="3"/>
        <v>0</v>
      </c>
      <c r="N19" s="23">
        <f t="shared" si="4"/>
        <v>0.63338561791773018</v>
      </c>
      <c r="O19" s="24"/>
      <c r="P19" s="25" t="str">
        <f t="shared" si="7"/>
        <v/>
      </c>
      <c r="S19" s="33"/>
      <c r="T19" s="33"/>
      <c r="W19" s="33"/>
      <c r="X19" s="33"/>
      <c r="Y19" s="33"/>
    </row>
    <row r="20" spans="2:25" s="3" customFormat="1" ht="15.6" x14ac:dyDescent="0.3">
      <c r="B20" s="13" t="s">
        <v>7</v>
      </c>
      <c r="C20" s="14">
        <v>0</v>
      </c>
      <c r="D20" s="14">
        <v>0.13968461592681616</v>
      </c>
      <c r="F20" s="15" t="str">
        <f t="shared" si="5"/>
        <v/>
      </c>
      <c r="H20" s="14">
        <v>0</v>
      </c>
      <c r="I20" s="14">
        <v>0</v>
      </c>
      <c r="K20" s="15" t="str">
        <f t="shared" si="6"/>
        <v/>
      </c>
      <c r="M20" s="14">
        <f t="shared" si="3"/>
        <v>0</v>
      </c>
      <c r="N20" s="14">
        <f t="shared" si="4"/>
        <v>0.13968461592681616</v>
      </c>
      <c r="P20" s="15" t="str">
        <f t="shared" si="7"/>
        <v/>
      </c>
      <c r="S20" s="33"/>
      <c r="T20" s="33"/>
      <c r="W20" s="33"/>
      <c r="X20" s="33"/>
      <c r="Y20" s="33"/>
    </row>
    <row r="21" spans="2:25" s="3" customFormat="1" ht="16.2" thickBot="1" x14ac:dyDescent="0.35">
      <c r="B21" s="16" t="s">
        <v>8</v>
      </c>
      <c r="C21" s="17">
        <v>0</v>
      </c>
      <c r="D21" s="17">
        <v>0.49370100199091399</v>
      </c>
      <c r="F21" s="12" t="str">
        <f t="shared" si="5"/>
        <v/>
      </c>
      <c r="H21" s="17">
        <v>0</v>
      </c>
      <c r="I21" s="17">
        <v>0</v>
      </c>
      <c r="K21" s="12" t="str">
        <f t="shared" si="6"/>
        <v/>
      </c>
      <c r="M21" s="17">
        <f t="shared" si="3"/>
        <v>0</v>
      </c>
      <c r="N21" s="17">
        <f t="shared" si="4"/>
        <v>0.49370100199091399</v>
      </c>
      <c r="P21" s="12" t="str">
        <f t="shared" si="7"/>
        <v/>
      </c>
      <c r="S21" s="33"/>
      <c r="T21" s="33"/>
      <c r="W21" s="33"/>
      <c r="X21" s="33"/>
      <c r="Y21" s="33"/>
    </row>
    <row r="22" spans="2:25" s="21" customFormat="1" ht="31.8" thickBot="1" x14ac:dyDescent="0.35">
      <c r="B22" s="22" t="s">
        <v>22</v>
      </c>
      <c r="C22" s="23">
        <f>C23+C24</f>
        <v>0</v>
      </c>
      <c r="D22" s="23">
        <f>D23+D24</f>
        <v>0.65937125695660226</v>
      </c>
      <c r="E22" s="24"/>
      <c r="F22" s="25" t="str">
        <f t="shared" si="5"/>
        <v/>
      </c>
      <c r="H22" s="26">
        <f>H23+H24</f>
        <v>0</v>
      </c>
      <c r="I22" s="23">
        <f>I23+I24</f>
        <v>0</v>
      </c>
      <c r="J22" s="24"/>
      <c r="K22" s="25" t="str">
        <f t="shared" si="6"/>
        <v/>
      </c>
      <c r="M22" s="26">
        <f t="shared" si="3"/>
        <v>0</v>
      </c>
      <c r="N22" s="23">
        <f t="shared" si="4"/>
        <v>0.65937125695660226</v>
      </c>
      <c r="O22" s="24"/>
      <c r="P22" s="25" t="str">
        <f t="shared" si="7"/>
        <v/>
      </c>
      <c r="S22" s="33"/>
      <c r="T22" s="33"/>
      <c r="W22" s="33"/>
      <c r="X22" s="33"/>
      <c r="Y22" s="33"/>
    </row>
    <row r="23" spans="2:25" s="3" customFormat="1" ht="15.6" x14ac:dyDescent="0.3">
      <c r="B23" s="13" t="s">
        <v>9</v>
      </c>
      <c r="C23" s="14">
        <v>0</v>
      </c>
      <c r="D23" s="14">
        <v>0.65937125695660226</v>
      </c>
      <c r="F23" s="15" t="str">
        <f t="shared" si="5"/>
        <v/>
      </c>
      <c r="H23" s="14">
        <v>0</v>
      </c>
      <c r="I23" s="14">
        <v>0</v>
      </c>
      <c r="K23" s="15" t="str">
        <f t="shared" si="6"/>
        <v/>
      </c>
      <c r="M23" s="14">
        <f t="shared" si="3"/>
        <v>0</v>
      </c>
      <c r="N23" s="14">
        <f t="shared" si="4"/>
        <v>0.65937125695660226</v>
      </c>
      <c r="P23" s="15" t="str">
        <f t="shared" si="7"/>
        <v/>
      </c>
      <c r="S23" s="33"/>
      <c r="T23" s="33"/>
      <c r="W23" s="33"/>
      <c r="X23" s="33"/>
      <c r="Y23" s="33"/>
    </row>
    <row r="24" spans="2:25" s="3" customFormat="1" ht="16.2" thickBot="1" x14ac:dyDescent="0.35">
      <c r="B24" s="16" t="s">
        <v>10</v>
      </c>
      <c r="C24" s="17">
        <v>0</v>
      </c>
      <c r="D24" s="17">
        <v>0</v>
      </c>
      <c r="F24" s="12" t="str">
        <f t="shared" si="5"/>
        <v/>
      </c>
      <c r="H24" s="17">
        <v>0</v>
      </c>
      <c r="I24" s="17">
        <v>0</v>
      </c>
      <c r="K24" s="12" t="str">
        <f t="shared" si="6"/>
        <v/>
      </c>
      <c r="M24" s="17">
        <f t="shared" si="3"/>
        <v>0</v>
      </c>
      <c r="N24" s="17">
        <f t="shared" si="4"/>
        <v>0</v>
      </c>
      <c r="P24" s="12" t="str">
        <f t="shared" si="7"/>
        <v/>
      </c>
      <c r="S24" s="33"/>
      <c r="T24" s="33"/>
      <c r="W24" s="33"/>
      <c r="X24" s="33"/>
      <c r="Y24" s="33"/>
    </row>
    <row r="25" spans="2:25" s="21" customFormat="1" ht="31.8" thickBot="1" x14ac:dyDescent="0.35">
      <c r="B25" s="22" t="s">
        <v>23</v>
      </c>
      <c r="C25" s="23">
        <f>C26+C27</f>
        <v>2.6498853008413055</v>
      </c>
      <c r="D25" s="23">
        <f>D26+D27</f>
        <v>3.8491104956396662</v>
      </c>
      <c r="E25" s="24"/>
      <c r="F25" s="25">
        <f t="shared" si="5"/>
        <v>0.45255739726456157</v>
      </c>
      <c r="H25" s="26">
        <f>H26+H27</f>
        <v>0</v>
      </c>
      <c r="I25" s="23">
        <f>I26+I27</f>
        <v>2.0707371302022701</v>
      </c>
      <c r="J25" s="24"/>
      <c r="K25" s="25" t="str">
        <f t="shared" si="6"/>
        <v/>
      </c>
      <c r="M25" s="26">
        <f t="shared" si="3"/>
        <v>2.6498853008413055</v>
      </c>
      <c r="N25" s="23">
        <f t="shared" si="4"/>
        <v>5.9198476258419364</v>
      </c>
      <c r="O25" s="24"/>
      <c r="P25" s="25">
        <f t="shared" si="7"/>
        <v>1.2340014580866798</v>
      </c>
      <c r="S25" s="33"/>
      <c r="T25" s="33"/>
      <c r="W25" s="33"/>
      <c r="X25" s="33"/>
      <c r="Y25" s="33"/>
    </row>
    <row r="26" spans="2:25" s="3" customFormat="1" ht="15.6" x14ac:dyDescent="0.3">
      <c r="B26" s="13" t="s">
        <v>11</v>
      </c>
      <c r="C26" s="14">
        <v>2.6498853008413055</v>
      </c>
      <c r="D26" s="14">
        <v>3.8491104956396662</v>
      </c>
      <c r="F26" s="15">
        <f t="shared" si="5"/>
        <v>0.45255739726456157</v>
      </c>
      <c r="H26" s="14">
        <v>0</v>
      </c>
      <c r="I26" s="14">
        <v>2.0707371302022701</v>
      </c>
      <c r="K26" s="15" t="str">
        <f t="shared" si="6"/>
        <v/>
      </c>
      <c r="M26" s="14">
        <f t="shared" si="3"/>
        <v>2.6498853008413055</v>
      </c>
      <c r="N26" s="14">
        <f t="shared" si="4"/>
        <v>5.9198476258419364</v>
      </c>
      <c r="P26" s="15">
        <f t="shared" si="7"/>
        <v>1.2340014580866798</v>
      </c>
      <c r="S26" s="33"/>
      <c r="T26" s="33"/>
      <c r="W26" s="33"/>
      <c r="X26" s="33"/>
      <c r="Y26" s="33"/>
    </row>
    <row r="27" spans="2:25" s="3" customFormat="1" ht="15.6" x14ac:dyDescent="0.3">
      <c r="B27" s="18" t="s">
        <v>12</v>
      </c>
      <c r="C27" s="19">
        <v>0</v>
      </c>
      <c r="D27" s="19">
        <v>0</v>
      </c>
      <c r="F27" s="10" t="str">
        <f t="shared" si="5"/>
        <v/>
      </c>
      <c r="H27" s="19">
        <v>0</v>
      </c>
      <c r="I27" s="19">
        <v>0</v>
      </c>
      <c r="K27" s="10" t="str">
        <f t="shared" si="6"/>
        <v/>
      </c>
      <c r="M27" s="19">
        <f t="shared" si="3"/>
        <v>0</v>
      </c>
      <c r="N27" s="19">
        <f t="shared" si="4"/>
        <v>0</v>
      </c>
      <c r="P27" s="10" t="str">
        <f t="shared" si="7"/>
        <v/>
      </c>
      <c r="S27" s="33"/>
      <c r="T27" s="33"/>
      <c r="W27" s="33"/>
      <c r="X27" s="33"/>
      <c r="Y27" s="33"/>
    </row>
    <row r="28" spans="2:25" s="3" customFormat="1" ht="15" thickBot="1" x14ac:dyDescent="0.35">
      <c r="B28" s="4"/>
      <c r="C28" s="5"/>
      <c r="D28" s="5"/>
      <c r="F28" s="6"/>
      <c r="H28" s="5"/>
      <c r="I28" s="5"/>
      <c r="K28" s="6"/>
      <c r="M28" s="5"/>
      <c r="N28" s="5"/>
      <c r="P28" s="6"/>
    </row>
    <row r="29" spans="2:25" s="9" customFormat="1" ht="31.8" thickBot="1" x14ac:dyDescent="0.35">
      <c r="B29" s="22" t="s">
        <v>26</v>
      </c>
      <c r="C29" s="23">
        <f>C10+C13+C16+C19+C22+C25</f>
        <v>829.25111137150634</v>
      </c>
      <c r="D29" s="23">
        <f>D10+D13+D16+D19+D22+D25</f>
        <v>1097.1229056158318</v>
      </c>
      <c r="E29" s="24"/>
      <c r="F29" s="25">
        <f>D29/C29-1</f>
        <v>0.32302856224249088</v>
      </c>
      <c r="G29" s="21"/>
      <c r="H29" s="26">
        <f>H10+H13+H16+H19+H22+H25</f>
        <v>13.381863361268211</v>
      </c>
      <c r="I29" s="23">
        <f>I10+I13+I16+I19+I22+I25</f>
        <v>34.839379754491169</v>
      </c>
      <c r="J29" s="24"/>
      <c r="K29" s="25">
        <f>I29/H29-1</f>
        <v>1.6034774690144058</v>
      </c>
      <c r="L29" s="21"/>
      <c r="M29" s="26">
        <f>M10+M13+M16+M19+M22+M25</f>
        <v>842.63297473277453</v>
      </c>
      <c r="N29" s="23">
        <f>N10+N13+N16+N19+N22+N25</f>
        <v>1131.9622853703227</v>
      </c>
      <c r="O29" s="24"/>
      <c r="P29" s="25">
        <f>N29/M29-1</f>
        <v>0.34336338514322162</v>
      </c>
    </row>
    <row r="31" spans="2:25" ht="31.8" thickBot="1" x14ac:dyDescent="0.35">
      <c r="B31" s="1"/>
      <c r="C31" s="11" t="str">
        <f>C8</f>
        <v>I kw. 2024</v>
      </c>
      <c r="D31" s="11" t="str">
        <f>D8</f>
        <v>I kw. 2025</v>
      </c>
      <c r="E31" s="9"/>
      <c r="F31" s="11" t="s">
        <v>27</v>
      </c>
      <c r="G31" s="9"/>
      <c r="H31" s="11" t="str">
        <f>H8</f>
        <v>I kw. 2024</v>
      </c>
      <c r="I31" s="11" t="str">
        <f>I8</f>
        <v>I kw. 2025</v>
      </c>
      <c r="J31" s="9"/>
      <c r="K31" s="11" t="s">
        <v>27</v>
      </c>
      <c r="L31" s="9"/>
      <c r="M31" s="11" t="str">
        <f>M8</f>
        <v>I kw. 2024</v>
      </c>
      <c r="N31" s="11" t="str">
        <f>N8</f>
        <v>I kw. 2025</v>
      </c>
      <c r="O31" s="9"/>
      <c r="P31" s="11" t="s">
        <v>27</v>
      </c>
    </row>
    <row r="32" spans="2:25" s="21" customFormat="1" ht="31.8" thickBot="1" x14ac:dyDescent="0.35">
      <c r="B32" s="22" t="s">
        <v>24</v>
      </c>
      <c r="C32" s="23">
        <f>SUM(C33:C37)</f>
        <v>77.402933176731239</v>
      </c>
      <c r="D32" s="23">
        <f>SUM(D33:D37)</f>
        <v>56.778684733194638</v>
      </c>
      <c r="E32" s="24"/>
      <c r="F32" s="25">
        <f>D32/C32-1</f>
        <v>-0.26645306058939677</v>
      </c>
      <c r="H32" s="26">
        <f>SUM(H33:H37)</f>
        <v>51.952567901892643</v>
      </c>
      <c r="I32" s="23">
        <f>SUM(I33:I37)</f>
        <v>44.331270343902688</v>
      </c>
      <c r="J32" s="24"/>
      <c r="K32" s="25">
        <f>I32/H32-1</f>
        <v>-0.14669722529177065</v>
      </c>
      <c r="M32" s="26">
        <f>SUM(M33:M37)</f>
        <v>129.35550107862389</v>
      </c>
      <c r="N32" s="23">
        <f>SUM(N33:N37)</f>
        <v>101.10995507709733</v>
      </c>
      <c r="O32" s="24"/>
      <c r="P32" s="25">
        <f>N32/M32-1</f>
        <v>-0.21835597068545676</v>
      </c>
    </row>
    <row r="33" spans="2:16" x14ac:dyDescent="0.3">
      <c r="B33" s="29" t="s">
        <v>28</v>
      </c>
      <c r="C33" s="30">
        <v>0.33722340149535024</v>
      </c>
      <c r="D33" s="30">
        <v>0.78351811950725592</v>
      </c>
      <c r="F33" s="31">
        <f t="shared" ref="F33:F35" si="8">IFERROR(D33/C33-1,"")</f>
        <v>1.3234393462402085</v>
      </c>
      <c r="H33" s="30">
        <v>1.6774918299686818</v>
      </c>
      <c r="I33" s="30">
        <v>0.96874104880518186</v>
      </c>
      <c r="K33" s="31">
        <f t="shared" ref="K33:K35" si="9">IFERROR(I33/H33-1,"")</f>
        <v>-0.42250624921179625</v>
      </c>
      <c r="M33" s="30">
        <f t="shared" ref="M33:M36" si="10">C33+H33</f>
        <v>2.0147152314640322</v>
      </c>
      <c r="N33" s="30">
        <f t="shared" ref="N33:N36" si="11">D33+I33</f>
        <v>1.7522591683124378</v>
      </c>
      <c r="P33" s="31">
        <f t="shared" ref="P33:P36" si="12">IFERROR(N33/M33-1,"")</f>
        <v>-0.13026955822479969</v>
      </c>
    </row>
    <row r="34" spans="2:16" x14ac:dyDescent="0.3">
      <c r="B34" s="27" t="s">
        <v>29</v>
      </c>
      <c r="C34" s="20">
        <v>2.8350316543162015</v>
      </c>
      <c r="D34" s="20">
        <v>2.7362619261286594</v>
      </c>
      <c r="F34" s="28">
        <f t="shared" si="8"/>
        <v>-3.4839021298816886E-2</v>
      </c>
      <c r="H34" s="20">
        <v>0.44891730812704672</v>
      </c>
      <c r="I34" s="20">
        <v>0.27401273968157414</v>
      </c>
      <c r="K34" s="28">
        <f t="shared" si="9"/>
        <v>-0.38961422355311237</v>
      </c>
      <c r="M34" s="20">
        <f t="shared" si="10"/>
        <v>3.2839489624432483</v>
      </c>
      <c r="N34" s="20">
        <f t="shared" si="11"/>
        <v>3.0102746658102335</v>
      </c>
      <c r="P34" s="28">
        <f t="shared" si="12"/>
        <v>-8.3336951871932241E-2</v>
      </c>
    </row>
    <row r="35" spans="2:16" x14ac:dyDescent="0.3">
      <c r="B35" s="27" t="s">
        <v>13</v>
      </c>
      <c r="C35" s="20">
        <v>71.88082372251003</v>
      </c>
      <c r="D35" s="20">
        <v>46.746578213996898</v>
      </c>
      <c r="F35" s="28">
        <f t="shared" si="8"/>
        <v>-0.34966551865824191</v>
      </c>
      <c r="H35" s="20">
        <v>48.347008924678782</v>
      </c>
      <c r="I35" s="20">
        <v>43.084592838532792</v>
      </c>
      <c r="K35" s="28">
        <f t="shared" si="9"/>
        <v>-0.10884677673327137</v>
      </c>
      <c r="M35" s="20">
        <f t="shared" si="10"/>
        <v>120.22783264718882</v>
      </c>
      <c r="N35" s="20">
        <f t="shared" si="11"/>
        <v>89.831171052529697</v>
      </c>
      <c r="P35" s="28">
        <f t="shared" si="12"/>
        <v>-0.2528254974358457</v>
      </c>
    </row>
    <row r="36" spans="2:16" x14ac:dyDescent="0.3">
      <c r="B36" s="27" t="s">
        <v>14</v>
      </c>
      <c r="C36" s="20">
        <v>0</v>
      </c>
      <c r="D36" s="20">
        <v>7.3302322253983559E-2</v>
      </c>
      <c r="F36" s="28" t="str">
        <f>IFERROR(D36/C36-1,"")</f>
        <v/>
      </c>
      <c r="H36" s="20">
        <v>0</v>
      </c>
      <c r="I36" s="20">
        <v>0</v>
      </c>
      <c r="K36" s="28" t="str">
        <f>IFERROR(I36/H36-1,"")</f>
        <v/>
      </c>
      <c r="M36" s="20">
        <f t="shared" si="10"/>
        <v>0</v>
      </c>
      <c r="N36" s="20">
        <f t="shared" si="11"/>
        <v>7.3302322253983559E-2</v>
      </c>
      <c r="P36" s="28" t="str">
        <f t="shared" si="12"/>
        <v/>
      </c>
    </row>
    <row r="37" spans="2:16" ht="28.8" x14ac:dyDescent="0.3">
      <c r="B37" s="27" t="s">
        <v>15</v>
      </c>
      <c r="C37" s="19">
        <v>2.3498543984096578</v>
      </c>
      <c r="D37" s="19">
        <v>6.4390241513078408</v>
      </c>
      <c r="E37" s="3"/>
      <c r="F37" s="10">
        <f t="shared" ref="F37" si="13">IFERROR(D37/C37-1,"")</f>
        <v>1.7401800535665806</v>
      </c>
      <c r="G37" s="3"/>
      <c r="H37" s="19">
        <v>1.479149839118131</v>
      </c>
      <c r="I37" s="19">
        <v>3.9237168831348082E-3</v>
      </c>
      <c r="J37" s="3"/>
      <c r="K37" s="10">
        <f t="shared" ref="K37" si="14">IFERROR(I37/H37-1,"")</f>
        <v>-0.99734731615461347</v>
      </c>
      <c r="L37" s="3"/>
      <c r="M37" s="19">
        <f t="shared" ref="M37" si="15">C37+H37</f>
        <v>3.8290042375277888</v>
      </c>
      <c r="N37" s="19">
        <f t="shared" ref="N37" si="16">D37+I37</f>
        <v>6.4429478681909753</v>
      </c>
      <c r="O37" s="3"/>
      <c r="P37" s="10">
        <f t="shared" ref="P37" si="17">IFERROR(N37/M37-1,"")</f>
        <v>0.68266929690077571</v>
      </c>
    </row>
    <row r="38" spans="2:16" ht="15" thickBot="1" x14ac:dyDescent="0.35"/>
    <row r="39" spans="2:16" s="9" customFormat="1" ht="31.8" thickBot="1" x14ac:dyDescent="0.35">
      <c r="B39" s="22" t="s">
        <v>25</v>
      </c>
      <c r="C39" s="23">
        <f>C29+C32</f>
        <v>906.65404454823761</v>
      </c>
      <c r="D39" s="23">
        <f>D29+D32</f>
        <v>1153.9015903490265</v>
      </c>
      <c r="E39" s="24"/>
      <c r="F39" s="25">
        <f>D39/C39-1</f>
        <v>0.27270329547141214</v>
      </c>
      <c r="G39" s="21"/>
      <c r="H39" s="26">
        <f>H29+H32</f>
        <v>65.334431263160852</v>
      </c>
      <c r="I39" s="23">
        <f>I29+I32</f>
        <v>79.17065009839385</v>
      </c>
      <c r="J39" s="24"/>
      <c r="K39" s="25">
        <f>I39/H39-1</f>
        <v>0.21177530082877793</v>
      </c>
      <c r="L39" s="21"/>
      <c r="M39" s="26">
        <f>M29+M32</f>
        <v>971.98847581139842</v>
      </c>
      <c r="N39" s="23">
        <f>N29+N32</f>
        <v>1233.07224044742</v>
      </c>
      <c r="O39" s="24"/>
      <c r="P39" s="25">
        <f>N39/M39-1</f>
        <v>0.26860788078590492</v>
      </c>
    </row>
  </sheetData>
  <mergeCells count="3">
    <mergeCell ref="C6:F6"/>
    <mergeCell ref="H6:K6"/>
    <mergeCell ref="M6:P6"/>
  </mergeCells>
  <conditionalFormatting sqref="S10:Y27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C7048-BA21-48F4-B312-2F79D5969322}">
  <sheetPr>
    <pageSetUpPr autoPageBreaks="0"/>
  </sheetPr>
  <dimension ref="B2:P39"/>
  <sheetViews>
    <sheetView showGridLines="0" workbookViewId="0">
      <selection activeCell="B6" sqref="B6"/>
    </sheetView>
  </sheetViews>
  <sheetFormatPr defaultRowHeight="14.4" x14ac:dyDescent="0.3"/>
  <cols>
    <col min="1" max="1" width="4.44140625" customWidth="1"/>
    <col min="2" max="2" width="43.44140625" customWidth="1"/>
    <col min="3" max="4" width="10.77734375" customWidth="1"/>
    <col min="5" max="5" width="1.5546875" customWidth="1"/>
    <col min="6" max="6" width="10.77734375" customWidth="1"/>
    <col min="8" max="9" width="10.77734375" customWidth="1"/>
    <col min="10" max="10" width="1.5546875" customWidth="1"/>
    <col min="11" max="11" width="10.77734375" customWidth="1"/>
    <col min="13" max="14" width="10.77734375" customWidth="1"/>
    <col min="15" max="15" width="1.5546875" customWidth="1"/>
    <col min="16" max="16" width="10.77734375" customWidth="1"/>
  </cols>
  <sheetData>
    <row r="2" spans="2:16" ht="17.399999999999999" x14ac:dyDescent="0.3">
      <c r="B2" s="35" t="s">
        <v>34</v>
      </c>
    </row>
    <row r="4" spans="2:16" ht="21" x14ac:dyDescent="0.4">
      <c r="B4" s="7" t="s">
        <v>35</v>
      </c>
    </row>
    <row r="6" spans="2:16" s="2" customFormat="1" ht="55.5" customHeight="1" x14ac:dyDescent="0.3">
      <c r="C6" s="34" t="s">
        <v>0</v>
      </c>
      <c r="D6" s="34"/>
      <c r="E6" s="34"/>
      <c r="F6" s="34"/>
      <c r="H6" s="34" t="s">
        <v>16</v>
      </c>
      <c r="I6" s="34"/>
      <c r="J6" s="34"/>
      <c r="K6" s="34"/>
      <c r="M6" s="34" t="s">
        <v>17</v>
      </c>
      <c r="N6" s="34"/>
      <c r="O6" s="34"/>
      <c r="P6" s="34"/>
    </row>
    <row r="8" spans="2:16" s="9" customFormat="1" ht="31.2" x14ac:dyDescent="0.3">
      <c r="B8" s="8"/>
      <c r="C8" s="11" t="s">
        <v>32</v>
      </c>
      <c r="D8" s="11" t="s">
        <v>33</v>
      </c>
      <c r="F8" s="11" t="s">
        <v>27</v>
      </c>
      <c r="H8" s="11" t="str">
        <f>C8</f>
        <v>I-II kw. 2024</v>
      </c>
      <c r="I8" s="11" t="str">
        <f>D8</f>
        <v>I-II kw. 2025</v>
      </c>
      <c r="K8" s="11" t="s">
        <v>27</v>
      </c>
      <c r="M8" s="11" t="str">
        <f>C8</f>
        <v>I-II kw. 2024</v>
      </c>
      <c r="N8" s="11" t="str">
        <f>D8</f>
        <v>I-II kw. 2025</v>
      </c>
      <c r="P8" s="11" t="s">
        <v>27</v>
      </c>
    </row>
    <row r="9" spans="2:16" s="9" customFormat="1" ht="7.5" customHeight="1" thickBot="1" x14ac:dyDescent="0.35">
      <c r="B9" s="8"/>
      <c r="C9" s="32"/>
      <c r="D9" s="32"/>
      <c r="F9" s="32"/>
      <c r="H9" s="32"/>
      <c r="I9" s="32"/>
      <c r="K9" s="32"/>
      <c r="M9" s="32"/>
      <c r="N9" s="32"/>
      <c r="P9" s="32"/>
    </row>
    <row r="10" spans="2:16" s="21" customFormat="1" ht="31.8" thickBot="1" x14ac:dyDescent="0.35">
      <c r="B10" s="22" t="s">
        <v>18</v>
      </c>
      <c r="C10" s="23">
        <f>C11+C12</f>
        <v>1966.4320748725988</v>
      </c>
      <c r="D10" s="23">
        <f>D11+D12</f>
        <v>2381.8280394814301</v>
      </c>
      <c r="E10" s="24"/>
      <c r="F10" s="25">
        <f t="shared" ref="F10:F11" si="0">IFERROR(D10/C10-1,"")</f>
        <v>0.21124348504930879</v>
      </c>
      <c r="H10" s="26">
        <f>H11+H12</f>
        <v>31.755928589055848</v>
      </c>
      <c r="I10" s="23">
        <f>I11+I12</f>
        <v>38.046590460216954</v>
      </c>
      <c r="J10" s="24"/>
      <c r="K10" s="25">
        <f t="shared" ref="K10:K11" si="1">IFERROR(I10/H10-1,"")</f>
        <v>0.19809409299808922</v>
      </c>
      <c r="M10" s="26">
        <f>C10+H10</f>
        <v>1998.1880034616547</v>
      </c>
      <c r="N10" s="23">
        <f>D10+I10</f>
        <v>2419.8746299416471</v>
      </c>
      <c r="O10" s="24"/>
      <c r="P10" s="25">
        <f t="shared" ref="P10:P11" si="2">IFERROR(N10/M10-1,"")</f>
        <v>0.21103451014091945</v>
      </c>
    </row>
    <row r="11" spans="2:16" s="3" customFormat="1" x14ac:dyDescent="0.3">
      <c r="B11" s="13" t="s">
        <v>1</v>
      </c>
      <c r="C11" s="14">
        <v>1114.7852835662488</v>
      </c>
      <c r="D11" s="14">
        <v>1102.7626115696312</v>
      </c>
      <c r="F11" s="15">
        <f t="shared" si="0"/>
        <v>-1.0784742294190131E-2</v>
      </c>
      <c r="H11" s="14">
        <v>12.974718633907859</v>
      </c>
      <c r="I11" s="14">
        <v>19.944026456431896</v>
      </c>
      <c r="K11" s="15">
        <f t="shared" si="1"/>
        <v>0.53714519899572943</v>
      </c>
      <c r="M11" s="14">
        <f t="shared" ref="M11:N27" si="3">C11+H11</f>
        <v>1127.7600022001568</v>
      </c>
      <c r="N11" s="14">
        <f t="shared" si="3"/>
        <v>1122.706638026063</v>
      </c>
      <c r="P11" s="15">
        <f t="shared" si="2"/>
        <v>-4.4808861497438457E-3</v>
      </c>
    </row>
    <row r="12" spans="2:16" s="3" customFormat="1" ht="15" thickBot="1" x14ac:dyDescent="0.35">
      <c r="B12" s="16" t="s">
        <v>2</v>
      </c>
      <c r="C12" s="17">
        <v>851.64679130635</v>
      </c>
      <c r="D12" s="17">
        <v>1279.0654279117989</v>
      </c>
      <c r="F12" s="15">
        <f>IFERROR(D12/C12-1,"")</f>
        <v>0.50187312506611681</v>
      </c>
      <c r="H12" s="17">
        <v>18.78120995514799</v>
      </c>
      <c r="I12" s="17">
        <v>18.102564003785059</v>
      </c>
      <c r="K12" s="15">
        <f>IFERROR(I12/H12-1,"")</f>
        <v>-3.6134304072188539E-2</v>
      </c>
      <c r="M12" s="17">
        <f t="shared" si="3"/>
        <v>870.42800126149803</v>
      </c>
      <c r="N12" s="17">
        <f t="shared" si="3"/>
        <v>1297.167991915584</v>
      </c>
      <c r="P12" s="15">
        <f>IFERROR(N12/M12-1,"")</f>
        <v>0.49026454805637942</v>
      </c>
    </row>
    <row r="13" spans="2:16" s="21" customFormat="1" ht="31.8" thickBot="1" x14ac:dyDescent="0.35">
      <c r="B13" s="22" t="s">
        <v>19</v>
      </c>
      <c r="C13" s="23">
        <f>C14+C15</f>
        <v>61.678816826501233</v>
      </c>
      <c r="D13" s="23">
        <f>D14+D15</f>
        <v>51.701867829626252</v>
      </c>
      <c r="E13" s="24"/>
      <c r="F13" s="25">
        <f t="shared" ref="F13:F27" si="4">IFERROR(D13/C13-1,"")</f>
        <v>-0.16175649129164604</v>
      </c>
      <c r="H13" s="26">
        <f>H14+H15</f>
        <v>1.7063394026825769</v>
      </c>
      <c r="I13" s="23">
        <f>I14+I15</f>
        <v>15.874585154434978</v>
      </c>
      <c r="J13" s="24"/>
      <c r="K13" s="25">
        <f t="shared" ref="K13:K27" si="5">IFERROR(I13/H13-1,"")</f>
        <v>8.3032987045122226</v>
      </c>
      <c r="M13" s="26">
        <f t="shared" si="3"/>
        <v>63.385156229183806</v>
      </c>
      <c r="N13" s="23">
        <f t="shared" si="3"/>
        <v>67.576452984061234</v>
      </c>
      <c r="O13" s="24"/>
      <c r="P13" s="25">
        <f t="shared" ref="P13:P27" si="6">IFERROR(N13/M13-1,"")</f>
        <v>6.6124263222178126E-2</v>
      </c>
    </row>
    <row r="14" spans="2:16" s="3" customFormat="1" x14ac:dyDescent="0.3">
      <c r="B14" s="13" t="s">
        <v>3</v>
      </c>
      <c r="C14" s="14">
        <v>61.292778310883044</v>
      </c>
      <c r="D14" s="14">
        <v>44.881776241514174</v>
      </c>
      <c r="F14" s="15">
        <f t="shared" si="4"/>
        <v>-0.26774772692030113</v>
      </c>
      <c r="H14" s="14">
        <v>1.7063394026825769</v>
      </c>
      <c r="I14" s="14">
        <v>1.7972694999355423</v>
      </c>
      <c r="K14" s="15">
        <f t="shared" si="5"/>
        <v>5.3289572467243085E-2</v>
      </c>
      <c r="M14" s="14">
        <f t="shared" si="3"/>
        <v>62.999117713565624</v>
      </c>
      <c r="N14" s="14">
        <f t="shared" si="3"/>
        <v>46.67904574144972</v>
      </c>
      <c r="P14" s="15">
        <f t="shared" si="6"/>
        <v>-0.25905238937341013</v>
      </c>
    </row>
    <row r="15" spans="2:16" s="3" customFormat="1" ht="15" thickBot="1" x14ac:dyDescent="0.35">
      <c r="B15" s="16" t="s">
        <v>4</v>
      </c>
      <c r="C15" s="17">
        <v>0.38603851561818969</v>
      </c>
      <c r="D15" s="17">
        <v>6.8200915881120814</v>
      </c>
      <c r="F15" s="12">
        <f t="shared" si="4"/>
        <v>16.666868232540491</v>
      </c>
      <c r="H15" s="17">
        <v>0</v>
      </c>
      <c r="I15" s="17">
        <v>14.077315654499436</v>
      </c>
      <c r="K15" s="12" t="str">
        <f t="shared" si="5"/>
        <v/>
      </c>
      <c r="M15" s="17">
        <f t="shared" si="3"/>
        <v>0.38603851561818969</v>
      </c>
      <c r="N15" s="17">
        <f t="shared" si="3"/>
        <v>20.897407242611518</v>
      </c>
      <c r="P15" s="12">
        <f t="shared" si="6"/>
        <v>53.132959270002061</v>
      </c>
    </row>
    <row r="16" spans="2:16" s="21" customFormat="1" ht="31.8" thickBot="1" x14ac:dyDescent="0.35">
      <c r="B16" s="22" t="s">
        <v>20</v>
      </c>
      <c r="C16" s="23">
        <f>C17+C18</f>
        <v>4.6321241937291404</v>
      </c>
      <c r="D16" s="23">
        <f>D17+D18</f>
        <v>9.921106623200231</v>
      </c>
      <c r="E16" s="24"/>
      <c r="F16" s="25">
        <f t="shared" si="4"/>
        <v>1.1418049707370086</v>
      </c>
      <c r="H16" s="26">
        <f>H17+H18</f>
        <v>3.2784369835618641</v>
      </c>
      <c r="I16" s="23">
        <f>I17+I18</f>
        <v>5.5654505887634631</v>
      </c>
      <c r="J16" s="24"/>
      <c r="K16" s="25">
        <f t="shared" si="5"/>
        <v>0.69759266890555538</v>
      </c>
      <c r="M16" s="26">
        <f t="shared" si="3"/>
        <v>7.9105611772910045</v>
      </c>
      <c r="N16" s="23">
        <f t="shared" si="3"/>
        <v>15.486557211963694</v>
      </c>
      <c r="O16" s="24"/>
      <c r="P16" s="25">
        <f t="shared" si="6"/>
        <v>0.95770652231617182</v>
      </c>
    </row>
    <row r="17" spans="2:16" s="3" customFormat="1" x14ac:dyDescent="0.3">
      <c r="B17" s="13" t="s">
        <v>5</v>
      </c>
      <c r="C17" s="14">
        <v>4.6321241937291404</v>
      </c>
      <c r="D17" s="14">
        <v>9.3627484500276079</v>
      </c>
      <c r="F17" s="15">
        <f t="shared" si="4"/>
        <v>1.0212645556228122</v>
      </c>
      <c r="H17" s="14">
        <v>3.2784369835618641</v>
      </c>
      <c r="I17" s="14">
        <v>4.6921523122561268</v>
      </c>
      <c r="K17" s="15">
        <f t="shared" si="5"/>
        <v>0.43121625816895492</v>
      </c>
      <c r="M17" s="14">
        <f t="shared" si="3"/>
        <v>7.9105611772910045</v>
      </c>
      <c r="N17" s="14">
        <f t="shared" si="3"/>
        <v>14.054900762283735</v>
      </c>
      <c r="P17" s="15">
        <f t="shared" si="6"/>
        <v>0.77672613197549123</v>
      </c>
    </row>
    <row r="18" spans="2:16" s="3" customFormat="1" ht="15" thickBot="1" x14ac:dyDescent="0.35">
      <c r="B18" s="16" t="s">
        <v>6</v>
      </c>
      <c r="C18" s="17">
        <v>0</v>
      </c>
      <c r="D18" s="17">
        <v>0.55835817317262226</v>
      </c>
      <c r="F18" s="12" t="str">
        <f t="shared" si="4"/>
        <v/>
      </c>
      <c r="H18" s="17">
        <v>0</v>
      </c>
      <c r="I18" s="17">
        <v>0.87329827650733671</v>
      </c>
      <c r="K18" s="12" t="str">
        <f t="shared" si="5"/>
        <v/>
      </c>
      <c r="M18" s="17">
        <f t="shared" si="3"/>
        <v>0</v>
      </c>
      <c r="N18" s="17">
        <f t="shared" si="3"/>
        <v>1.4316564496799589</v>
      </c>
      <c r="P18" s="12" t="str">
        <f t="shared" si="6"/>
        <v/>
      </c>
    </row>
    <row r="19" spans="2:16" s="21" customFormat="1" ht="31.8" thickBot="1" x14ac:dyDescent="0.35">
      <c r="B19" s="22" t="s">
        <v>21</v>
      </c>
      <c r="C19" s="23">
        <f>C20+C21</f>
        <v>7.4765819783351875</v>
      </c>
      <c r="D19" s="23">
        <f>D20+D21</f>
        <v>1.1149527655149554</v>
      </c>
      <c r="E19" s="24"/>
      <c r="F19" s="25">
        <f t="shared" si="4"/>
        <v>-0.85087399981091061</v>
      </c>
      <c r="H19" s="26">
        <f>H20+H21</f>
        <v>0</v>
      </c>
      <c r="I19" s="23">
        <f>I20+I21</f>
        <v>0</v>
      </c>
      <c r="J19" s="24"/>
      <c r="K19" s="25" t="str">
        <f t="shared" si="5"/>
        <v/>
      </c>
      <c r="M19" s="26">
        <f t="shared" si="3"/>
        <v>7.4765819783351875</v>
      </c>
      <c r="N19" s="23">
        <f t="shared" si="3"/>
        <v>1.1149527655149554</v>
      </c>
      <c r="O19" s="24"/>
      <c r="P19" s="25">
        <f t="shared" si="6"/>
        <v>-0.85087399981091061</v>
      </c>
    </row>
    <row r="20" spans="2:16" s="3" customFormat="1" x14ac:dyDescent="0.3">
      <c r="B20" s="13" t="s">
        <v>7</v>
      </c>
      <c r="C20" s="14">
        <v>7.4765819783351875</v>
      </c>
      <c r="D20" s="14">
        <v>0.14366685058444467</v>
      </c>
      <c r="F20" s="15">
        <f t="shared" si="4"/>
        <v>-0.98078442114314446</v>
      </c>
      <c r="H20" s="14">
        <v>0</v>
      </c>
      <c r="I20" s="14">
        <v>0</v>
      </c>
      <c r="K20" s="15" t="str">
        <f t="shared" si="5"/>
        <v/>
      </c>
      <c r="M20" s="14">
        <f t="shared" si="3"/>
        <v>7.4765819783351875</v>
      </c>
      <c r="N20" s="14">
        <f t="shared" si="3"/>
        <v>0.14366685058444467</v>
      </c>
      <c r="P20" s="15">
        <f t="shared" si="6"/>
        <v>-0.98078442114314446</v>
      </c>
    </row>
    <row r="21" spans="2:16" s="3" customFormat="1" ht="15" thickBot="1" x14ac:dyDescent="0.35">
      <c r="B21" s="16" t="s">
        <v>8</v>
      </c>
      <c r="C21" s="17">
        <v>0</v>
      </c>
      <c r="D21" s="17">
        <v>0.97128591493051075</v>
      </c>
      <c r="F21" s="12" t="str">
        <f t="shared" si="4"/>
        <v/>
      </c>
      <c r="H21" s="17">
        <v>0</v>
      </c>
      <c r="I21" s="17">
        <v>0</v>
      </c>
      <c r="K21" s="12" t="str">
        <f t="shared" si="5"/>
        <v/>
      </c>
      <c r="M21" s="17">
        <f t="shared" si="3"/>
        <v>0</v>
      </c>
      <c r="N21" s="17">
        <f t="shared" si="3"/>
        <v>0.97128591493051075</v>
      </c>
      <c r="P21" s="12" t="str">
        <f t="shared" si="6"/>
        <v/>
      </c>
    </row>
    <row r="22" spans="2:16" s="21" customFormat="1" ht="31.8" thickBot="1" x14ac:dyDescent="0.35">
      <c r="B22" s="22" t="s">
        <v>22</v>
      </c>
      <c r="C22" s="23">
        <f>C23+C24</f>
        <v>8.6973513698098248</v>
      </c>
      <c r="D22" s="23">
        <f>D23+D24</f>
        <v>1.5473603370260538</v>
      </c>
      <c r="E22" s="24"/>
      <c r="F22" s="25">
        <f t="shared" si="4"/>
        <v>-0.82208832652234354</v>
      </c>
      <c r="H22" s="26">
        <f>H23+H24</f>
        <v>0</v>
      </c>
      <c r="I22" s="23">
        <f>I23+I24</f>
        <v>0</v>
      </c>
      <c r="J22" s="24"/>
      <c r="K22" s="25" t="str">
        <f t="shared" si="5"/>
        <v/>
      </c>
      <c r="M22" s="26">
        <f t="shared" si="3"/>
        <v>8.6973513698098248</v>
      </c>
      <c r="N22" s="23">
        <f t="shared" si="3"/>
        <v>1.5473603370260538</v>
      </c>
      <c r="O22" s="24"/>
      <c r="P22" s="25">
        <f t="shared" si="6"/>
        <v>-0.82208832652234354</v>
      </c>
    </row>
    <row r="23" spans="2:16" s="3" customFormat="1" x14ac:dyDescent="0.3">
      <c r="B23" s="13" t="s">
        <v>9</v>
      </c>
      <c r="C23" s="14">
        <v>8.6973513698098248</v>
      </c>
      <c r="D23" s="14">
        <v>1.5473603370260538</v>
      </c>
      <c r="F23" s="15">
        <f t="shared" si="4"/>
        <v>-0.82208832652234354</v>
      </c>
      <c r="H23" s="14">
        <v>0</v>
      </c>
      <c r="I23" s="14">
        <v>0</v>
      </c>
      <c r="K23" s="15" t="str">
        <f t="shared" si="5"/>
        <v/>
      </c>
      <c r="M23" s="14">
        <f t="shared" si="3"/>
        <v>8.6973513698098248</v>
      </c>
      <c r="N23" s="14">
        <f t="shared" si="3"/>
        <v>1.5473603370260538</v>
      </c>
      <c r="P23" s="15">
        <f t="shared" si="6"/>
        <v>-0.82208832652234354</v>
      </c>
    </row>
    <row r="24" spans="2:16" s="3" customFormat="1" ht="15" thickBot="1" x14ac:dyDescent="0.35">
      <c r="B24" s="16" t="s">
        <v>10</v>
      </c>
      <c r="C24" s="17">
        <v>0</v>
      </c>
      <c r="D24" s="17">
        <v>0</v>
      </c>
      <c r="F24" s="12" t="str">
        <f t="shared" si="4"/>
        <v/>
      </c>
      <c r="H24" s="17">
        <v>0</v>
      </c>
      <c r="I24" s="17">
        <v>0</v>
      </c>
      <c r="K24" s="12" t="str">
        <f t="shared" si="5"/>
        <v/>
      </c>
      <c r="M24" s="17">
        <f t="shared" si="3"/>
        <v>0</v>
      </c>
      <c r="N24" s="17">
        <f t="shared" si="3"/>
        <v>0</v>
      </c>
      <c r="P24" s="12" t="str">
        <f t="shared" si="6"/>
        <v/>
      </c>
    </row>
    <row r="25" spans="2:16" s="21" customFormat="1" ht="31.8" thickBot="1" x14ac:dyDescent="0.35">
      <c r="B25" s="22" t="s">
        <v>23</v>
      </c>
      <c r="C25" s="23">
        <f>C26+C27</f>
        <v>3.8971332177023896</v>
      </c>
      <c r="D25" s="23">
        <f>D26+D27</f>
        <v>11.508762505017822</v>
      </c>
      <c r="E25" s="24"/>
      <c r="F25" s="25">
        <f t="shared" si="4"/>
        <v>1.9531355132383639</v>
      </c>
      <c r="H25" s="26">
        <f>H26+H27</f>
        <v>0</v>
      </c>
      <c r="I25" s="23">
        <f>I26+I27</f>
        <v>5.0550799847518615</v>
      </c>
      <c r="J25" s="24"/>
      <c r="K25" s="25" t="str">
        <f t="shared" si="5"/>
        <v/>
      </c>
      <c r="M25" s="26">
        <f t="shared" si="3"/>
        <v>3.8971332177023896</v>
      </c>
      <c r="N25" s="23">
        <f t="shared" si="3"/>
        <v>16.563842489769684</v>
      </c>
      <c r="O25" s="24"/>
      <c r="P25" s="25">
        <f t="shared" si="6"/>
        <v>3.2502633511551169</v>
      </c>
    </row>
    <row r="26" spans="2:16" s="3" customFormat="1" x14ac:dyDescent="0.3">
      <c r="B26" s="13" t="s">
        <v>11</v>
      </c>
      <c r="C26" s="14">
        <v>3.8971332177023896</v>
      </c>
      <c r="D26" s="14">
        <v>11.508762505017822</v>
      </c>
      <c r="F26" s="15">
        <f t="shared" si="4"/>
        <v>1.9531355132383639</v>
      </c>
      <c r="H26" s="14">
        <v>0</v>
      </c>
      <c r="I26" s="14">
        <v>5.0550799847518615</v>
      </c>
      <c r="K26" s="15" t="str">
        <f t="shared" si="5"/>
        <v/>
      </c>
      <c r="M26" s="14">
        <f t="shared" si="3"/>
        <v>3.8971332177023896</v>
      </c>
      <c r="N26" s="14">
        <f t="shared" si="3"/>
        <v>16.563842489769684</v>
      </c>
      <c r="P26" s="15">
        <f t="shared" si="6"/>
        <v>3.2502633511551169</v>
      </c>
    </row>
    <row r="27" spans="2:16" s="3" customFormat="1" x14ac:dyDescent="0.3">
      <c r="B27" s="18" t="s">
        <v>12</v>
      </c>
      <c r="C27" s="19">
        <v>0</v>
      </c>
      <c r="D27" s="19">
        <v>0</v>
      </c>
      <c r="F27" s="10" t="str">
        <f t="shared" si="4"/>
        <v/>
      </c>
      <c r="H27" s="19">
        <v>0</v>
      </c>
      <c r="I27" s="19">
        <v>0</v>
      </c>
      <c r="K27" s="10" t="str">
        <f t="shared" si="5"/>
        <v/>
      </c>
      <c r="M27" s="19">
        <f t="shared" si="3"/>
        <v>0</v>
      </c>
      <c r="N27" s="19">
        <f t="shared" si="3"/>
        <v>0</v>
      </c>
      <c r="P27" s="10" t="str">
        <f t="shared" si="6"/>
        <v/>
      </c>
    </row>
    <row r="28" spans="2:16" s="3" customFormat="1" ht="15" thickBot="1" x14ac:dyDescent="0.35">
      <c r="B28" s="4"/>
      <c r="C28" s="5"/>
      <c r="D28" s="5"/>
      <c r="F28" s="6"/>
      <c r="H28" s="5"/>
      <c r="I28" s="5"/>
      <c r="K28" s="6"/>
      <c r="M28" s="5"/>
      <c r="N28" s="5"/>
      <c r="P28" s="6"/>
    </row>
    <row r="29" spans="2:16" s="9" customFormat="1" ht="31.8" thickBot="1" x14ac:dyDescent="0.35">
      <c r="B29" s="22" t="s">
        <v>26</v>
      </c>
      <c r="C29" s="23">
        <f>C10+C13+C16+C19+C22+C25</f>
        <v>2052.8140824586767</v>
      </c>
      <c r="D29" s="23">
        <f>D10+D13+D16+D19+D22+D25</f>
        <v>2457.6220895418151</v>
      </c>
      <c r="E29" s="24"/>
      <c r="F29" s="25">
        <f>D29/C29-1</f>
        <v>0.19719662415716455</v>
      </c>
      <c r="G29" s="21"/>
      <c r="H29" s="26">
        <f>H10+H13+H16+H19+H22+H25</f>
        <v>36.740704975300289</v>
      </c>
      <c r="I29" s="23">
        <f>I10+I13+I16+I19+I22+I25</f>
        <v>64.541706188167254</v>
      </c>
      <c r="J29" s="24"/>
      <c r="K29" s="25">
        <f>I29/H29-1</f>
        <v>0.75668121315464054</v>
      </c>
      <c r="L29" s="21"/>
      <c r="M29" s="26">
        <f>M10+M13+M16+M19+M22+M25</f>
        <v>2089.5547874339773</v>
      </c>
      <c r="N29" s="23">
        <f>N10+N13+N16+N19+N22+N25</f>
        <v>2522.1637957299827</v>
      </c>
      <c r="O29" s="24"/>
      <c r="P29" s="25">
        <f>N29/M29-1</f>
        <v>0.20703405859353397</v>
      </c>
    </row>
    <row r="31" spans="2:16" ht="31.8" thickBot="1" x14ac:dyDescent="0.35">
      <c r="B31" s="1"/>
      <c r="C31" s="11" t="str">
        <f>C8</f>
        <v>I-II kw. 2024</v>
      </c>
      <c r="D31" s="11" t="str">
        <f>D8</f>
        <v>I-II kw. 2025</v>
      </c>
      <c r="E31" s="9"/>
      <c r="F31" s="11" t="s">
        <v>27</v>
      </c>
      <c r="G31" s="9"/>
      <c r="H31" s="11" t="str">
        <f>H8</f>
        <v>I-II kw. 2024</v>
      </c>
      <c r="I31" s="11" t="str">
        <f>I8</f>
        <v>I-II kw. 2025</v>
      </c>
      <c r="J31" s="9"/>
      <c r="K31" s="11" t="s">
        <v>27</v>
      </c>
      <c r="L31" s="9"/>
      <c r="M31" s="11" t="str">
        <f>M8</f>
        <v>I-II kw. 2024</v>
      </c>
      <c r="N31" s="11" t="str">
        <f>N8</f>
        <v>I-II kw. 2025</v>
      </c>
      <c r="O31" s="9"/>
      <c r="P31" s="11" t="s">
        <v>27</v>
      </c>
    </row>
    <row r="32" spans="2:16" s="21" customFormat="1" ht="31.8" thickBot="1" x14ac:dyDescent="0.35">
      <c r="B32" s="22" t="s">
        <v>24</v>
      </c>
      <c r="C32" s="23">
        <f>SUM(C33:C37)</f>
        <v>194.09574882352319</v>
      </c>
      <c r="D32" s="23">
        <f>SUM(D33:D37)</f>
        <v>129.16186546802695</v>
      </c>
      <c r="E32" s="24"/>
      <c r="F32" s="25">
        <f>D32/C32-1</f>
        <v>-0.33454562374024888</v>
      </c>
      <c r="H32" s="26">
        <f>SUM(H33:H37)</f>
        <v>133.04594353098955</v>
      </c>
      <c r="I32" s="23">
        <f>SUM(I33:I37)</f>
        <v>95.253585496669444</v>
      </c>
      <c r="J32" s="24"/>
      <c r="K32" s="25">
        <f>I32/H32-1</f>
        <v>-0.28405494396390496</v>
      </c>
      <c r="M32" s="26">
        <f>SUM(M33:M37)</f>
        <v>327.14169235451277</v>
      </c>
      <c r="N32" s="23">
        <f>SUM(N33:N37)</f>
        <v>224.41545096469639</v>
      </c>
      <c r="O32" s="24"/>
      <c r="P32" s="25">
        <f>N32/M32-1</f>
        <v>-0.31401146289386839</v>
      </c>
    </row>
    <row r="33" spans="2:16" x14ac:dyDescent="0.3">
      <c r="B33" s="29" t="s">
        <v>28</v>
      </c>
      <c r="C33" s="30">
        <v>4.8136004035430249</v>
      </c>
      <c r="D33" s="30">
        <v>3.4784370468337396</v>
      </c>
      <c r="F33" s="31">
        <f t="shared" ref="F33:F35" si="7">IFERROR(D33/C33-1,"")</f>
        <v>-0.2773731188252655</v>
      </c>
      <c r="H33" s="30">
        <v>3.6148076979222963</v>
      </c>
      <c r="I33" s="30">
        <v>1.9693443905416079</v>
      </c>
      <c r="K33" s="31">
        <f t="shared" ref="K33:K35" si="8">IFERROR(I33/H33-1,"")</f>
        <v>-0.45520078656645024</v>
      </c>
      <c r="M33" s="30">
        <f t="shared" ref="M33:N37" si="9">C33+H33</f>
        <v>8.4284081014653207</v>
      </c>
      <c r="N33" s="30">
        <f t="shared" si="9"/>
        <v>5.4477814373753475</v>
      </c>
      <c r="P33" s="31">
        <f t="shared" ref="P33:P37" si="10">IFERROR(N33/M33-1,"")</f>
        <v>-0.35364052478329522</v>
      </c>
    </row>
    <row r="34" spans="2:16" x14ac:dyDescent="0.3">
      <c r="B34" s="27" t="s">
        <v>29</v>
      </c>
      <c r="C34" s="20">
        <v>5.279150381434639</v>
      </c>
      <c r="D34" s="20">
        <v>3.5363929694072977</v>
      </c>
      <c r="F34" s="28">
        <f t="shared" si="7"/>
        <v>-0.33012081227239776</v>
      </c>
      <c r="H34" s="20">
        <v>2.126880493644653</v>
      </c>
      <c r="I34" s="20">
        <v>0.80169555953634331</v>
      </c>
      <c r="K34" s="28">
        <f t="shared" si="8"/>
        <v>-0.62306506551172225</v>
      </c>
      <c r="M34" s="20">
        <f t="shared" si="9"/>
        <v>7.406030875079292</v>
      </c>
      <c r="N34" s="20">
        <f t="shared" si="9"/>
        <v>4.3380885289436408</v>
      </c>
      <c r="P34" s="28">
        <f t="shared" si="10"/>
        <v>-0.41424919742895405</v>
      </c>
    </row>
    <row r="35" spans="2:16" x14ac:dyDescent="0.3">
      <c r="B35" s="27" t="s">
        <v>13</v>
      </c>
      <c r="C35" s="20">
        <v>180.646056594139</v>
      </c>
      <c r="D35" s="20">
        <v>113.80856860542849</v>
      </c>
      <c r="F35" s="28">
        <f t="shared" si="7"/>
        <v>-0.36999140334890113</v>
      </c>
      <c r="H35" s="20">
        <v>125.38082765369148</v>
      </c>
      <c r="I35" s="20">
        <v>91.68756210290671</v>
      </c>
      <c r="K35" s="28">
        <f t="shared" si="8"/>
        <v>-0.26872741376255205</v>
      </c>
      <c r="M35" s="20">
        <f t="shared" si="9"/>
        <v>306.02688424783048</v>
      </c>
      <c r="N35" s="20">
        <f t="shared" si="9"/>
        <v>205.49613070833522</v>
      </c>
      <c r="P35" s="28">
        <f t="shared" si="10"/>
        <v>-0.32850301301660223</v>
      </c>
    </row>
    <row r="36" spans="2:16" x14ac:dyDescent="0.3">
      <c r="B36" s="27" t="s">
        <v>14</v>
      </c>
      <c r="C36" s="20">
        <v>0.11237973988522076</v>
      </c>
      <c r="D36" s="20">
        <v>6.4689493537261736E-2</v>
      </c>
      <c r="F36" s="28">
        <f>IFERROR(D36/C36-1,"")</f>
        <v>-0.42436694013233645</v>
      </c>
      <c r="H36" s="20">
        <v>0</v>
      </c>
      <c r="I36" s="20">
        <v>0</v>
      </c>
      <c r="K36" s="28" t="str">
        <f>IFERROR(I36/H36-1,"")</f>
        <v/>
      </c>
      <c r="M36" s="20">
        <f t="shared" si="9"/>
        <v>0.11237973988522076</v>
      </c>
      <c r="N36" s="20">
        <f t="shared" si="9"/>
        <v>6.4689493537261736E-2</v>
      </c>
      <c r="P36" s="28">
        <f t="shared" si="10"/>
        <v>-0.42436694013233645</v>
      </c>
    </row>
    <row r="37" spans="2:16" ht="28.8" x14ac:dyDescent="0.3">
      <c r="B37" s="27" t="s">
        <v>15</v>
      </c>
      <c r="C37" s="19">
        <v>3.2445617045213098</v>
      </c>
      <c r="D37" s="19">
        <v>8.2737773528201561</v>
      </c>
      <c r="E37" s="3"/>
      <c r="F37" s="10">
        <f t="shared" ref="F37" si="11">IFERROR(D37/C37-1,"")</f>
        <v>1.5500446921045188</v>
      </c>
      <c r="G37" s="3"/>
      <c r="H37" s="19">
        <v>1.9234276857311343</v>
      </c>
      <c r="I37" s="19">
        <v>0.79498344368479057</v>
      </c>
      <c r="J37" s="3"/>
      <c r="K37" s="10">
        <f t="shared" ref="K37" si="12">IFERROR(I37/H37-1,"")</f>
        <v>-0.58668399670944682</v>
      </c>
      <c r="L37" s="3"/>
      <c r="M37" s="19">
        <f t="shared" si="9"/>
        <v>5.1679893902524441</v>
      </c>
      <c r="N37" s="19">
        <f t="shared" si="9"/>
        <v>9.0687607965049466</v>
      </c>
      <c r="O37" s="3"/>
      <c r="P37" s="10">
        <f t="shared" si="10"/>
        <v>0.75479477833486008</v>
      </c>
    </row>
    <row r="38" spans="2:16" ht="15" thickBot="1" x14ac:dyDescent="0.35"/>
    <row r="39" spans="2:16" s="9" customFormat="1" ht="31.8" thickBot="1" x14ac:dyDescent="0.35">
      <c r="B39" s="22" t="s">
        <v>25</v>
      </c>
      <c r="C39" s="23">
        <f>C29+C32</f>
        <v>2246.9098312821998</v>
      </c>
      <c r="D39" s="23">
        <f>D29+D32</f>
        <v>2586.783955009842</v>
      </c>
      <c r="E39" s="24"/>
      <c r="F39" s="25">
        <f>D39/C39-1</f>
        <v>0.1512629118426585</v>
      </c>
      <c r="G39" s="21"/>
      <c r="H39" s="26">
        <f>H29+H32</f>
        <v>169.78664850628985</v>
      </c>
      <c r="I39" s="23">
        <f>I29+I32</f>
        <v>159.79529168483668</v>
      </c>
      <c r="J39" s="24"/>
      <c r="K39" s="25">
        <f>I39/H39-1</f>
        <v>-5.8846540109913525E-2</v>
      </c>
      <c r="L39" s="21"/>
      <c r="M39" s="26">
        <f>M29+M32</f>
        <v>2416.6964797884903</v>
      </c>
      <c r="N39" s="23">
        <f>N29+N32</f>
        <v>2746.5792466946791</v>
      </c>
      <c r="O39" s="24"/>
      <c r="P39" s="25">
        <f>N39/M39-1</f>
        <v>0.1365015299459782</v>
      </c>
    </row>
  </sheetData>
  <mergeCells count="3">
    <mergeCell ref="C6:F6"/>
    <mergeCell ref="H6:K6"/>
    <mergeCell ref="M6:P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E4B1F708-8216-408D-8E99-3E07A091D96D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zielone aktywa I kw 2025</vt:lpstr>
      <vt:lpstr>zielone aktywa I-II kw 2025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2024-02-12T08:08:21Z</dcterms:created>
  <dcterms:modified xsi:type="dcterms:W3CDTF">2025-08-12T12:31:31Z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2f708164-d9e1-4c1e-ae54-24795d99fc4c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</Properties>
</file>