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6\06.2026\"/>
    </mc:Choice>
  </mc:AlternateContent>
  <xr:revisionPtr revIDLastSave="0" documentId="8_{6E29E9EA-36F3-4A22-9B7D-892836ACB862}" xr6:coauthVersionLast="47" xr6:coauthVersionMax="47" xr10:uidLastSave="{00000000-0000-0000-0000-000000000000}"/>
  <bookViews>
    <workbookView xWindow="-120" yWindow="-120" windowWidth="29040" windowHeight="15720" activeTab="1" xr2:uid="{F1CC8EDD-1C25-43E5-9B9B-3C8840B5E161}"/>
  </bookViews>
  <sheets>
    <sheet name="zielone aktywa I kw. 2026" sheetId="3" r:id="rId1"/>
    <sheet name="zielone aktywa I-II kw. 2026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7" i="4" l="1"/>
  <c r="M37" i="4"/>
  <c r="K37" i="4"/>
  <c r="F37" i="4"/>
  <c r="N36" i="4"/>
  <c r="M36" i="4"/>
  <c r="K36" i="4"/>
  <c r="F36" i="4"/>
  <c r="N35" i="4"/>
  <c r="M35" i="4"/>
  <c r="K35" i="4"/>
  <c r="F35" i="4"/>
  <c r="N34" i="4"/>
  <c r="M34" i="4"/>
  <c r="K34" i="4"/>
  <c r="F34" i="4"/>
  <c r="N33" i="4"/>
  <c r="M33" i="4"/>
  <c r="P33" i="4" s="1"/>
  <c r="K33" i="4"/>
  <c r="F33" i="4"/>
  <c r="I32" i="4"/>
  <c r="H32" i="4"/>
  <c r="D32" i="4"/>
  <c r="C32" i="4"/>
  <c r="F32" i="4" s="1"/>
  <c r="D31" i="4"/>
  <c r="C31" i="4"/>
  <c r="N27" i="4"/>
  <c r="M27" i="4"/>
  <c r="K27" i="4"/>
  <c r="F27" i="4"/>
  <c r="N26" i="4"/>
  <c r="M26" i="4"/>
  <c r="K26" i="4"/>
  <c r="F26" i="4"/>
  <c r="I25" i="4"/>
  <c r="H25" i="4"/>
  <c r="K25" i="4" s="1"/>
  <c r="D25" i="4"/>
  <c r="C25" i="4"/>
  <c r="N24" i="4"/>
  <c r="M24" i="4"/>
  <c r="K24" i="4"/>
  <c r="F24" i="4"/>
  <c r="N23" i="4"/>
  <c r="M23" i="4"/>
  <c r="K23" i="4"/>
  <c r="F23" i="4"/>
  <c r="I22" i="4"/>
  <c r="H22" i="4"/>
  <c r="D22" i="4"/>
  <c r="C22" i="4"/>
  <c r="N21" i="4"/>
  <c r="M21" i="4"/>
  <c r="K21" i="4"/>
  <c r="F21" i="4"/>
  <c r="N20" i="4"/>
  <c r="M20" i="4"/>
  <c r="K20" i="4"/>
  <c r="F20" i="4"/>
  <c r="I19" i="4"/>
  <c r="H19" i="4"/>
  <c r="D19" i="4"/>
  <c r="C19" i="4"/>
  <c r="N18" i="4"/>
  <c r="M18" i="4"/>
  <c r="K18" i="4"/>
  <c r="F18" i="4"/>
  <c r="N17" i="4"/>
  <c r="M17" i="4"/>
  <c r="K17" i="4"/>
  <c r="F17" i="4"/>
  <c r="I16" i="4"/>
  <c r="H16" i="4"/>
  <c r="D16" i="4"/>
  <c r="C16" i="4"/>
  <c r="N15" i="4"/>
  <c r="M15" i="4"/>
  <c r="K15" i="4"/>
  <c r="F15" i="4"/>
  <c r="N14" i="4"/>
  <c r="M14" i="4"/>
  <c r="K14" i="4"/>
  <c r="F14" i="4"/>
  <c r="I13" i="4"/>
  <c r="H13" i="4"/>
  <c r="D13" i="4"/>
  <c r="C13" i="4"/>
  <c r="N12" i="4"/>
  <c r="M12" i="4"/>
  <c r="K12" i="4"/>
  <c r="F12" i="4"/>
  <c r="N11" i="4"/>
  <c r="M11" i="4"/>
  <c r="K11" i="4"/>
  <c r="F11" i="4"/>
  <c r="I10" i="4"/>
  <c r="H10" i="4"/>
  <c r="D10" i="4"/>
  <c r="D29" i="4" s="1"/>
  <c r="C10" i="4"/>
  <c r="N8" i="4"/>
  <c r="N31" i="4" s="1"/>
  <c r="M8" i="4"/>
  <c r="M31" i="4" s="1"/>
  <c r="I8" i="4"/>
  <c r="I31" i="4" s="1"/>
  <c r="H8" i="4"/>
  <c r="H31" i="4" s="1"/>
  <c r="M16" i="4" l="1"/>
  <c r="M22" i="4"/>
  <c r="M25" i="4"/>
  <c r="D39" i="4"/>
  <c r="N22" i="4"/>
  <c r="P22" i="4" s="1"/>
  <c r="H29" i="4"/>
  <c r="H39" i="4" s="1"/>
  <c r="M13" i="4"/>
  <c r="N13" i="4"/>
  <c r="P13" i="4" s="1"/>
  <c r="K32" i="4"/>
  <c r="F19" i="4"/>
  <c r="N10" i="4"/>
  <c r="P34" i="4"/>
  <c r="P36" i="4"/>
  <c r="P35" i="4"/>
  <c r="M32" i="4"/>
  <c r="P37" i="4"/>
  <c r="K13" i="4"/>
  <c r="K16" i="4"/>
  <c r="K19" i="4"/>
  <c r="K22" i="4"/>
  <c r="F25" i="4"/>
  <c r="N25" i="4"/>
  <c r="P25" i="4" s="1"/>
  <c r="P26" i="4"/>
  <c r="P27" i="4"/>
  <c r="P23" i="4"/>
  <c r="P24" i="4"/>
  <c r="P21" i="4"/>
  <c r="M19" i="4"/>
  <c r="P20" i="4"/>
  <c r="P18" i="4"/>
  <c r="F16" i="4"/>
  <c r="N16" i="4"/>
  <c r="P16" i="4" s="1"/>
  <c r="P17" i="4"/>
  <c r="P15" i="4"/>
  <c r="C29" i="4"/>
  <c r="C39" i="4" s="1"/>
  <c r="F39" i="4" s="1"/>
  <c r="P14" i="4"/>
  <c r="P11" i="4"/>
  <c r="P12" i="4"/>
  <c r="K10" i="4"/>
  <c r="M10" i="4"/>
  <c r="I29" i="4"/>
  <c r="N19" i="4"/>
  <c r="F22" i="4"/>
  <c r="N32" i="4"/>
  <c r="P32" i="4" s="1"/>
  <c r="F13" i="4"/>
  <c r="F10" i="4"/>
  <c r="I13" i="3"/>
  <c r="H13" i="3"/>
  <c r="M29" i="4" l="1"/>
  <c r="M39" i="4"/>
  <c r="P19" i="4"/>
  <c r="F29" i="4"/>
  <c r="K29" i="4"/>
  <c r="I39" i="4"/>
  <c r="K39" i="4" s="1"/>
  <c r="P10" i="4"/>
  <c r="N29" i="4"/>
  <c r="N37" i="3"/>
  <c r="M37" i="3"/>
  <c r="K37" i="3"/>
  <c r="F37" i="3"/>
  <c r="N36" i="3"/>
  <c r="M36" i="3"/>
  <c r="K36" i="3"/>
  <c r="F36" i="3"/>
  <c r="N35" i="3"/>
  <c r="M35" i="3"/>
  <c r="K35" i="3"/>
  <c r="F35" i="3"/>
  <c r="N34" i="3"/>
  <c r="M34" i="3"/>
  <c r="K34" i="3"/>
  <c r="F34" i="3"/>
  <c r="N33" i="3"/>
  <c r="M33" i="3"/>
  <c r="K33" i="3"/>
  <c r="F33" i="3"/>
  <c r="I32" i="3"/>
  <c r="H32" i="3"/>
  <c r="D32" i="3"/>
  <c r="C32" i="3"/>
  <c r="D31" i="3"/>
  <c r="C31" i="3"/>
  <c r="N27" i="3"/>
  <c r="M27" i="3"/>
  <c r="K27" i="3"/>
  <c r="F27" i="3"/>
  <c r="N26" i="3"/>
  <c r="M26" i="3"/>
  <c r="K26" i="3"/>
  <c r="F26" i="3"/>
  <c r="I25" i="3"/>
  <c r="H25" i="3"/>
  <c r="D25" i="3"/>
  <c r="C25" i="3"/>
  <c r="N24" i="3"/>
  <c r="M24" i="3"/>
  <c r="K24" i="3"/>
  <c r="F24" i="3"/>
  <c r="N23" i="3"/>
  <c r="M23" i="3"/>
  <c r="K23" i="3"/>
  <c r="F23" i="3"/>
  <c r="I22" i="3"/>
  <c r="H22" i="3"/>
  <c r="D22" i="3"/>
  <c r="C22" i="3"/>
  <c r="N21" i="3"/>
  <c r="M21" i="3"/>
  <c r="K21" i="3"/>
  <c r="F21" i="3"/>
  <c r="N20" i="3"/>
  <c r="M20" i="3"/>
  <c r="K20" i="3"/>
  <c r="F20" i="3"/>
  <c r="I19" i="3"/>
  <c r="H19" i="3"/>
  <c r="D19" i="3"/>
  <c r="C19" i="3"/>
  <c r="N18" i="3"/>
  <c r="M18" i="3"/>
  <c r="K18" i="3"/>
  <c r="F18" i="3"/>
  <c r="N17" i="3"/>
  <c r="M17" i="3"/>
  <c r="K17" i="3"/>
  <c r="F17" i="3"/>
  <c r="I16" i="3"/>
  <c r="H16" i="3"/>
  <c r="D16" i="3"/>
  <c r="C16" i="3"/>
  <c r="N15" i="3"/>
  <c r="M15" i="3"/>
  <c r="K15" i="3"/>
  <c r="F15" i="3"/>
  <c r="N14" i="3"/>
  <c r="M14" i="3"/>
  <c r="K14" i="3"/>
  <c r="F14" i="3"/>
  <c r="D13" i="3"/>
  <c r="C13" i="3"/>
  <c r="N12" i="3"/>
  <c r="M12" i="3"/>
  <c r="K12" i="3"/>
  <c r="F12" i="3"/>
  <c r="N11" i="3"/>
  <c r="M11" i="3"/>
  <c r="K11" i="3"/>
  <c r="F11" i="3"/>
  <c r="I10" i="3"/>
  <c r="H10" i="3"/>
  <c r="D10" i="3"/>
  <c r="C10" i="3"/>
  <c r="N8" i="3"/>
  <c r="N31" i="3" s="1"/>
  <c r="M8" i="3"/>
  <c r="M31" i="3" s="1"/>
  <c r="I8" i="3"/>
  <c r="I31" i="3" s="1"/>
  <c r="H8" i="3"/>
  <c r="H31" i="3" s="1"/>
  <c r="N39" i="4" l="1"/>
  <c r="P39" i="4" s="1"/>
  <c r="P29" i="4"/>
  <c r="F32" i="3"/>
  <c r="K13" i="3"/>
  <c r="P24" i="3"/>
  <c r="M22" i="3"/>
  <c r="K22" i="3"/>
  <c r="N22" i="3"/>
  <c r="N25" i="3"/>
  <c r="I29" i="3"/>
  <c r="I39" i="3" s="1"/>
  <c r="N13" i="3"/>
  <c r="P12" i="3"/>
  <c r="M10" i="3"/>
  <c r="P14" i="3"/>
  <c r="F13" i="3"/>
  <c r="K25" i="3"/>
  <c r="P26" i="3"/>
  <c r="P20" i="3"/>
  <c r="K19" i="3"/>
  <c r="K16" i="3"/>
  <c r="M16" i="3"/>
  <c r="N16" i="3"/>
  <c r="H29" i="3"/>
  <c r="N10" i="3"/>
  <c r="K32" i="3"/>
  <c r="P33" i="3"/>
  <c r="P35" i="3"/>
  <c r="P36" i="3"/>
  <c r="M32" i="3"/>
  <c r="N32" i="3"/>
  <c r="P37" i="3"/>
  <c r="P27" i="3"/>
  <c r="M25" i="3"/>
  <c r="P23" i="3"/>
  <c r="P21" i="3"/>
  <c r="F19" i="3"/>
  <c r="M19" i="3"/>
  <c r="P18" i="3"/>
  <c r="P17" i="3"/>
  <c r="P15" i="3"/>
  <c r="M13" i="3"/>
  <c r="P11" i="3"/>
  <c r="F25" i="3"/>
  <c r="F10" i="3"/>
  <c r="P34" i="3"/>
  <c r="F22" i="3"/>
  <c r="C29" i="3"/>
  <c r="C39" i="3" s="1"/>
  <c r="F16" i="3"/>
  <c r="N19" i="3"/>
  <c r="D29" i="3"/>
  <c r="K10" i="3"/>
  <c r="P13" i="3" l="1"/>
  <c r="P25" i="3"/>
  <c r="P22" i="3"/>
  <c r="P19" i="3"/>
  <c r="K29" i="3"/>
  <c r="P16" i="3"/>
  <c r="H39" i="3"/>
  <c r="K39" i="3" s="1"/>
  <c r="P10" i="3"/>
  <c r="P32" i="3"/>
  <c r="M29" i="3"/>
  <c r="M39" i="3" s="1"/>
  <c r="N29" i="3"/>
  <c r="N39" i="3" s="1"/>
  <c r="D39" i="3"/>
  <c r="F39" i="3" s="1"/>
  <c r="F29" i="3"/>
  <c r="P29" i="3" l="1"/>
  <c r="P39" i="3"/>
</calcChain>
</file>

<file path=xl/sharedStrings.xml><?xml version="1.0" encoding="utf-8"?>
<sst xmlns="http://schemas.openxmlformats.org/spreadsheetml/2006/main" count="78" uniqueCount="36">
  <si>
    <t>Finansowanie leasingiem</t>
  </si>
  <si>
    <t>osobowe - zeroemisyjne</t>
  </si>
  <si>
    <t>osobowe - hybryda plug-in</t>
  </si>
  <si>
    <t>o masie do 3,5 tony - zeroemisyjne</t>
  </si>
  <si>
    <t>o masie do 3,5 tony - hybryda plug-in</t>
  </si>
  <si>
    <t>o masie powyżej 3,5 tony - zeroemisyjne</t>
  </si>
  <si>
    <t>o masie powyżej 3,5 tony - hybryda plug-in</t>
  </si>
  <si>
    <t>ciągniki siodłowe - zeroemisyjne</t>
  </si>
  <si>
    <t>ciągniki siodłowe - hybryda plug-in</t>
  </si>
  <si>
    <t>autobusy - zeroemisyjne</t>
  </si>
  <si>
    <t>autobusy - hybryda plug-in</t>
  </si>
  <si>
    <t>inne - zeroemisyjne</t>
  </si>
  <si>
    <t>inne - hybryda plug-in</t>
  </si>
  <si>
    <t>fotowoltaika</t>
  </si>
  <si>
    <t>wiatraki i turbiny wiatrowe</t>
  </si>
  <si>
    <t>stacje ładowania pojazdów elektrycznych (na użytek własny i komercyjny)</t>
  </si>
  <si>
    <t>Finansowanie pożyczką</t>
  </si>
  <si>
    <t>Finansowanie leasing &amp; pożyczka</t>
  </si>
  <si>
    <t>Osobowe 
- suma aktywów zielonych</t>
  </si>
  <si>
    <t>o masie do 3,5 tony 
- suma aktywów zielonych</t>
  </si>
  <si>
    <t>o masie powyzej 3,5 tony 
- suma aktywów zielonych</t>
  </si>
  <si>
    <t>ciagniki siodlowe 
- suma aktywów zielonych</t>
  </si>
  <si>
    <t>autobusy 
- suma aktywów zielonych</t>
  </si>
  <si>
    <t>inne pojazdy 
- suma aktywów zielonych</t>
  </si>
  <si>
    <t>MiU
- suma aktywów zielonych</t>
  </si>
  <si>
    <t>Ruchomości razem
- suma aktywów zielonych</t>
  </si>
  <si>
    <t>Pojazdy razem
- suma aktywów zielonych</t>
  </si>
  <si>
    <t>zmiana [r/r]</t>
  </si>
  <si>
    <t>magazyny energii</t>
  </si>
  <si>
    <t>pompy ciepła</t>
  </si>
  <si>
    <t>Finansowanie zieonych aktywów</t>
  </si>
  <si>
    <t>I kw. 2025</t>
  </si>
  <si>
    <t>I kw. 2026</t>
  </si>
  <si>
    <t>I-II kw. 2025</t>
  </si>
  <si>
    <t>I-II kw. 2026</t>
  </si>
  <si>
    <t>Związek Polskiego Leasingu, 06-08-2026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</si>
</sst>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2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0C35E2"/>
        <bgColor indexed="64"/>
      </patternFill>
    </fill>
  </fills>
  <borders count="8">
    <border>
      <left/>
      <right/>
      <top/>
      <bottom/>
      <diagonal/>
    </border>
    <border>
      <left style="thin">
        <color rgb="FF7E93A5"/>
      </left>
      <right style="thin">
        <color rgb="FF7E93A5"/>
      </right>
      <top style="thin">
        <color rgb="FF7E93A5"/>
      </top>
      <bottom style="thin">
        <color rgb="FF7E93A5"/>
      </bottom>
      <diagonal/>
    </border>
    <border>
      <left style="thin">
        <color rgb="FF7E93A5"/>
      </left>
      <right style="thin">
        <color rgb="FF7E93A5"/>
      </right>
      <top style="thin">
        <color rgb="FF7E93A5"/>
      </top>
      <bottom/>
      <diagonal/>
    </border>
    <border>
      <left style="thin">
        <color rgb="FF7E93A5"/>
      </left>
      <right style="thin">
        <color rgb="FF7E93A5"/>
      </right>
      <top/>
      <bottom style="thin">
        <color rgb="FF7E93A5"/>
      </bottom>
      <diagonal/>
    </border>
    <border>
      <left style="medium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/>
      <right/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6" fillId="0" borderId="0" applyBorder="0"/>
  </cellStyleXfs>
  <cellXfs count="41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 wrapText="1"/>
    </xf>
    <xf numFmtId="164" fontId="2" fillId="0" borderId="0" xfId="0" applyNumberFormat="1" applyFont="1" applyAlignment="1">
      <alignment vertical="center"/>
    </xf>
    <xf numFmtId="165" fontId="2" fillId="0" borderId="0" xfId="1" applyNumberFormat="1" applyFont="1" applyBorder="1" applyAlignment="1">
      <alignment vertical="center"/>
    </xf>
    <xf numFmtId="0" fontId="5" fillId="0" borderId="0" xfId="0" applyFont="1"/>
    <xf numFmtId="0" fontId="7" fillId="0" borderId="0" xfId="0" applyFont="1" applyAlignment="1">
      <alignment wrapText="1"/>
    </xf>
    <xf numFmtId="0" fontId="7" fillId="0" borderId="0" xfId="0" applyFont="1"/>
    <xf numFmtId="165" fontId="0" fillId="0" borderId="1" xfId="1" applyNumberFormat="1" applyFont="1" applyBorder="1" applyAlignment="1">
      <alignment vertical="center"/>
    </xf>
    <xf numFmtId="0" fontId="8" fillId="2" borderId="2" xfId="2" applyFont="1" applyFill="1" applyBorder="1" applyAlignment="1">
      <alignment horizontal="center" vertical="center" wrapText="1"/>
    </xf>
    <xf numFmtId="165" fontId="0" fillId="0" borderId="2" xfId="1" applyNumberFormat="1" applyFont="1" applyBorder="1" applyAlignment="1">
      <alignment vertical="center"/>
    </xf>
    <xf numFmtId="0" fontId="0" fillId="0" borderId="3" xfId="0" applyBorder="1" applyAlignment="1">
      <alignment vertical="center" wrapText="1"/>
    </xf>
    <xf numFmtId="164" fontId="0" fillId="0" borderId="3" xfId="0" applyNumberFormat="1" applyBorder="1" applyAlignment="1">
      <alignment vertical="center"/>
    </xf>
    <xf numFmtId="165" fontId="0" fillId="0" borderId="3" xfId="1" applyNumberFormat="1" applyFont="1" applyBorder="1" applyAlignment="1">
      <alignment vertical="center"/>
    </xf>
    <xf numFmtId="0" fontId="0" fillId="0" borderId="2" xfId="0" applyBorder="1" applyAlignment="1">
      <alignment vertical="center" wrapText="1"/>
    </xf>
    <xf numFmtId="164" fontId="0" fillId="0" borderId="2" xfId="0" applyNumberFormat="1" applyBorder="1" applyAlignment="1">
      <alignment vertical="center"/>
    </xf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vertical="center"/>
    </xf>
    <xf numFmtId="164" fontId="0" fillId="0" borderId="1" xfId="0" applyNumberFormat="1" applyBorder="1"/>
    <xf numFmtId="0" fontId="7" fillId="0" borderId="0" xfId="0" applyFont="1" applyAlignment="1">
      <alignment vertical="center"/>
    </xf>
    <xf numFmtId="0" fontId="9" fillId="0" borderId="4" xfId="0" applyFont="1" applyBorder="1" applyAlignment="1">
      <alignment vertical="center" wrapText="1"/>
    </xf>
    <xf numFmtId="164" fontId="9" fillId="0" borderId="5" xfId="0" applyNumberFormat="1" applyFont="1" applyBorder="1" applyAlignment="1">
      <alignment vertical="center"/>
    </xf>
    <xf numFmtId="0" fontId="7" fillId="0" borderId="6" xfId="0" applyFont="1" applyBorder="1" applyAlignment="1">
      <alignment vertical="center"/>
    </xf>
    <xf numFmtId="165" fontId="9" fillId="0" borderId="7" xfId="1" applyNumberFormat="1" applyFont="1" applyBorder="1" applyAlignment="1">
      <alignment vertical="center"/>
    </xf>
    <xf numFmtId="164" fontId="9" fillId="0" borderId="4" xfId="0" applyNumberFormat="1" applyFont="1" applyBorder="1" applyAlignment="1">
      <alignment vertical="center"/>
    </xf>
    <xf numFmtId="0" fontId="0" fillId="0" borderId="1" xfId="0" applyBorder="1" applyAlignment="1">
      <alignment wrapText="1"/>
    </xf>
    <xf numFmtId="165" fontId="0" fillId="0" borderId="1" xfId="1" applyNumberFormat="1" applyFont="1" applyBorder="1"/>
    <xf numFmtId="0" fontId="0" fillId="0" borderId="3" xfId="0" applyBorder="1" applyAlignment="1">
      <alignment wrapText="1"/>
    </xf>
    <xf numFmtId="164" fontId="0" fillId="0" borderId="3" xfId="0" applyNumberFormat="1" applyBorder="1"/>
    <xf numFmtId="165" fontId="0" fillId="0" borderId="3" xfId="1" applyNumberFormat="1" applyFont="1" applyBorder="1"/>
    <xf numFmtId="0" fontId="8" fillId="0" borderId="0" xfId="2" applyFont="1" applyBorder="1" applyAlignment="1">
      <alignment horizontal="center" vertical="center" wrapText="1"/>
    </xf>
    <xf numFmtId="164" fontId="7" fillId="0" borderId="0" xfId="0" applyNumberFormat="1" applyFont="1" applyAlignment="1">
      <alignment vertical="center"/>
    </xf>
    <xf numFmtId="9" fontId="7" fillId="0" borderId="0" xfId="0" applyNumberFormat="1" applyFont="1" applyAlignment="1">
      <alignment vertical="center"/>
    </xf>
    <xf numFmtId="165" fontId="7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0" fillId="0" borderId="0" xfId="0"/>
    <xf numFmtId="0" fontId="10" fillId="0" borderId="0" xfId="2" applyFont="1"/>
    <xf numFmtId="0" fontId="10" fillId="0" borderId="0" xfId="2" applyFont="1"/>
  </cellXfs>
  <cellStyles count="3">
    <cellStyle name="Normalny" xfId="0" builtinId="0"/>
    <cellStyle name="Normalny_Leasing market at the end of 2005" xfId="2" xr:uid="{BA51D5F0-93B2-4953-85BE-32F85AF12BA3}"/>
    <cellStyle name="Procentowy" xfId="1" builtinId="5"/>
  </cellStyles>
  <dxfs count="0"/>
  <tableStyles count="0" defaultTableStyle="TableStyleMedium2" defaultPivotStyle="PivotStyleLight16"/>
  <colors>
    <mruColors>
      <color rgb="FF7E93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4D358-0F82-4390-945E-182C47D04712}">
  <sheetPr>
    <pageSetUpPr autoPageBreaks="0"/>
  </sheetPr>
  <dimension ref="B2:T39"/>
  <sheetViews>
    <sheetView showGridLines="0" workbookViewId="0">
      <selection activeCell="B6" sqref="B6"/>
    </sheetView>
  </sheetViews>
  <sheetFormatPr defaultRowHeight="15" x14ac:dyDescent="0.25"/>
  <cols>
    <col min="1" max="1" width="4.42578125" customWidth="1"/>
    <col min="2" max="2" width="43.42578125" customWidth="1"/>
    <col min="3" max="4" width="10.7109375" customWidth="1"/>
    <col min="5" max="5" width="1.5703125" customWidth="1"/>
    <col min="6" max="6" width="10.7109375" customWidth="1"/>
    <col min="8" max="9" width="10.7109375" customWidth="1"/>
    <col min="10" max="10" width="1.5703125" customWidth="1"/>
    <col min="11" max="11" width="10.7109375" customWidth="1"/>
    <col min="13" max="14" width="10.7109375" customWidth="1"/>
    <col min="15" max="15" width="1.5703125" customWidth="1"/>
    <col min="16" max="16" width="10.7109375" customWidth="1"/>
  </cols>
  <sheetData>
    <row r="2" spans="2:20" s="38" customFormat="1" ht="26.25" x14ac:dyDescent="0.4">
      <c r="B2" s="40" t="s">
        <v>35</v>
      </c>
    </row>
    <row r="3" spans="2:20" s="38" customFormat="1" x14ac:dyDescent="0.25"/>
    <row r="4" spans="2:20" ht="21" x14ac:dyDescent="0.35">
      <c r="B4" s="7" t="s">
        <v>30</v>
      </c>
    </row>
    <row r="6" spans="2:20" s="2" customFormat="1" ht="55.5" customHeight="1" x14ac:dyDescent="0.25">
      <c r="C6" s="37" t="s">
        <v>0</v>
      </c>
      <c r="D6" s="37"/>
      <c r="E6" s="37"/>
      <c r="F6" s="37"/>
      <c r="H6" s="37" t="s">
        <v>16</v>
      </c>
      <c r="I6" s="37"/>
      <c r="J6" s="37"/>
      <c r="K6" s="37"/>
      <c r="M6" s="37" t="s">
        <v>17</v>
      </c>
      <c r="N6" s="37"/>
      <c r="O6" s="37"/>
      <c r="P6" s="37"/>
    </row>
    <row r="8" spans="2:20" s="9" customFormat="1" ht="31.5" x14ac:dyDescent="0.25">
      <c r="B8" s="8"/>
      <c r="C8" s="11" t="s">
        <v>31</v>
      </c>
      <c r="D8" s="11" t="s">
        <v>32</v>
      </c>
      <c r="F8" s="11" t="s">
        <v>27</v>
      </c>
      <c r="H8" s="11" t="str">
        <f>C8</f>
        <v>I kw. 2025</v>
      </c>
      <c r="I8" s="11" t="str">
        <f>D8</f>
        <v>I kw. 2026</v>
      </c>
      <c r="K8" s="11" t="s">
        <v>27</v>
      </c>
      <c r="M8" s="11" t="str">
        <f>C8</f>
        <v>I kw. 2025</v>
      </c>
      <c r="N8" s="11" t="str">
        <f>D8</f>
        <v>I kw. 2026</v>
      </c>
      <c r="P8" s="11" t="s">
        <v>27</v>
      </c>
    </row>
    <row r="9" spans="2:20" s="9" customFormat="1" ht="7.5" customHeight="1" thickBot="1" x14ac:dyDescent="0.3">
      <c r="B9" s="8"/>
      <c r="C9" s="32"/>
      <c r="D9" s="32"/>
      <c r="F9" s="32"/>
      <c r="H9" s="32"/>
      <c r="I9" s="32"/>
      <c r="K9" s="32"/>
      <c r="M9" s="32"/>
      <c r="N9" s="32"/>
      <c r="P9" s="32"/>
    </row>
    <row r="10" spans="2:20" s="21" customFormat="1" ht="32.25" thickBot="1" x14ac:dyDescent="0.3">
      <c r="B10" s="22" t="s">
        <v>18</v>
      </c>
      <c r="C10" s="23">
        <f>C11+C12</f>
        <v>1060.6911883665325</v>
      </c>
      <c r="D10" s="23">
        <f>D11+D12</f>
        <v>1827.5106338577527</v>
      </c>
      <c r="E10" s="24"/>
      <c r="F10" s="25">
        <f t="shared" ref="F10:F11" si="0">IFERROR(D10/C10-1,"")</f>
        <v>0.72294316564666139</v>
      </c>
      <c r="H10" s="26">
        <f>H11+H12</f>
        <v>16.881314895385529</v>
      </c>
      <c r="I10" s="23">
        <f>I11+I12</f>
        <v>57.017886358624729</v>
      </c>
      <c r="J10" s="24"/>
      <c r="K10" s="25">
        <f t="shared" ref="K10:K11" si="1">IFERROR(I10/H10-1,"")</f>
        <v>2.3775737679184248</v>
      </c>
      <c r="M10" s="26">
        <f>C10+H10</f>
        <v>1077.572503261918</v>
      </c>
      <c r="N10" s="23">
        <f>D10+I10</f>
        <v>1884.5285202163775</v>
      </c>
      <c r="O10" s="24"/>
      <c r="P10" s="25">
        <f t="shared" ref="P10:P11" si="2">IFERROR(N10/M10-1,"")</f>
        <v>0.74886470702595354</v>
      </c>
    </row>
    <row r="11" spans="2:20" s="3" customFormat="1" x14ac:dyDescent="0.25">
      <c r="B11" s="13" t="s">
        <v>1</v>
      </c>
      <c r="C11" s="14">
        <v>509.52653180225843</v>
      </c>
      <c r="D11" s="14">
        <v>928.44829655748322</v>
      </c>
      <c r="F11" s="15">
        <f t="shared" si="0"/>
        <v>0.8221785100639345</v>
      </c>
      <c r="H11" s="14">
        <v>8.8259704305023519</v>
      </c>
      <c r="I11" s="14">
        <v>15.776860415646413</v>
      </c>
      <c r="K11" s="15">
        <f t="shared" si="1"/>
        <v>0.78754965698977908</v>
      </c>
      <c r="M11" s="14">
        <f t="shared" ref="M11:N27" si="3">C11+H11</f>
        <v>518.3525022327608</v>
      </c>
      <c r="N11" s="14">
        <f t="shared" si="3"/>
        <v>944.22515697312963</v>
      </c>
      <c r="P11" s="15">
        <f t="shared" si="2"/>
        <v>0.82158888576009059</v>
      </c>
    </row>
    <row r="12" spans="2:20" s="3" customFormat="1" ht="15.75" thickBot="1" x14ac:dyDescent="0.3">
      <c r="B12" s="16" t="s">
        <v>2</v>
      </c>
      <c r="C12" s="17">
        <v>551.16465656427408</v>
      </c>
      <c r="D12" s="17">
        <v>899.06233730026952</v>
      </c>
      <c r="F12" s="15">
        <f>IFERROR(D12/C12-1,"")</f>
        <v>0.63120462568235336</v>
      </c>
      <c r="H12" s="17">
        <v>8.0553444648831771</v>
      </c>
      <c r="I12" s="17">
        <v>41.241025942978318</v>
      </c>
      <c r="K12" s="15">
        <f>IFERROR(I12/H12-1,"")</f>
        <v>4.1197097930158373</v>
      </c>
      <c r="M12" s="17">
        <f t="shared" si="3"/>
        <v>559.22000102915729</v>
      </c>
      <c r="N12" s="17">
        <f t="shared" si="3"/>
        <v>940.30336324324787</v>
      </c>
      <c r="P12" s="15">
        <f>IFERROR(N12/M12-1,"")</f>
        <v>0.68145517240579023</v>
      </c>
    </row>
    <row r="13" spans="2:20" s="21" customFormat="1" ht="32.25" thickBot="1" x14ac:dyDescent="0.3">
      <c r="B13" s="22" t="s">
        <v>19</v>
      </c>
      <c r="C13" s="23">
        <f>C14+C15</f>
        <v>27.041505389372105</v>
      </c>
      <c r="D13" s="23">
        <f>D14+D15</f>
        <v>47.718778499583891</v>
      </c>
      <c r="E13" s="24"/>
      <c r="F13" s="25">
        <f t="shared" ref="F13:F27" si="4">IFERROR(D13/C13-1,"")</f>
        <v>0.76464948280351286</v>
      </c>
      <c r="H13" s="26">
        <f>H14+H15</f>
        <v>13.590887587792984</v>
      </c>
      <c r="I13" s="23">
        <f>I14+I15</f>
        <v>0.51670910050412877</v>
      </c>
      <c r="J13" s="24"/>
      <c r="K13" s="25">
        <f t="shared" ref="K13:K27" si="5">IFERROR(I13/H13-1,"")</f>
        <v>-0.96198121004486681</v>
      </c>
      <c r="M13" s="26">
        <f t="shared" si="3"/>
        <v>40.63239297716509</v>
      </c>
      <c r="N13" s="23">
        <f t="shared" si="3"/>
        <v>48.235487600088021</v>
      </c>
      <c r="O13" s="24"/>
      <c r="P13" s="25">
        <f t="shared" ref="P13:P27" si="6">IFERROR(N13/M13-1,"")</f>
        <v>0.18711904630366649</v>
      </c>
    </row>
    <row r="14" spans="2:20" s="3" customFormat="1" x14ac:dyDescent="0.25">
      <c r="B14" s="13" t="s">
        <v>3</v>
      </c>
      <c r="C14" s="14">
        <v>23.972422525732178</v>
      </c>
      <c r="D14" s="14">
        <v>34.595134097440102</v>
      </c>
      <c r="F14" s="15">
        <f t="shared" si="4"/>
        <v>0.44312215673261335</v>
      </c>
      <c r="H14" s="14">
        <v>0.45642138299679086</v>
      </c>
      <c r="I14" s="14">
        <v>0.51670910050412877</v>
      </c>
      <c r="K14" s="15">
        <f t="shared" si="5"/>
        <v>0.13208784634825443</v>
      </c>
      <c r="M14" s="14">
        <f t="shared" si="3"/>
        <v>24.428843908728968</v>
      </c>
      <c r="N14" s="14">
        <f t="shared" si="3"/>
        <v>35.111843197944232</v>
      </c>
      <c r="P14" s="15">
        <f t="shared" si="6"/>
        <v>0.4373108825423373</v>
      </c>
    </row>
    <row r="15" spans="2:20" s="3" customFormat="1" ht="15.75" thickBot="1" x14ac:dyDescent="0.3">
      <c r="B15" s="16" t="s">
        <v>4</v>
      </c>
      <c r="C15" s="17">
        <v>3.0690828636399283</v>
      </c>
      <c r="D15" s="17">
        <v>13.123644402143791</v>
      </c>
      <c r="F15" s="12">
        <f t="shared" si="4"/>
        <v>3.2760801793989902</v>
      </c>
      <c r="H15" s="17">
        <v>13.134466204796194</v>
      </c>
      <c r="I15" s="17">
        <v>0</v>
      </c>
      <c r="K15" s="12">
        <f t="shared" si="5"/>
        <v>-1</v>
      </c>
      <c r="M15" s="17">
        <f t="shared" si="3"/>
        <v>16.203549068436121</v>
      </c>
      <c r="N15" s="17">
        <f t="shared" si="3"/>
        <v>13.123644402143791</v>
      </c>
      <c r="P15" s="12">
        <f t="shared" si="6"/>
        <v>-0.19007593048191307</v>
      </c>
    </row>
    <row r="16" spans="2:20" s="21" customFormat="1" ht="32.25" thickBot="1" x14ac:dyDescent="0.3">
      <c r="B16" s="22" t="s">
        <v>20</v>
      </c>
      <c r="C16" s="23">
        <f>C17+C18</f>
        <v>4.2483444894129532</v>
      </c>
      <c r="D16" s="23">
        <f>D17+D18</f>
        <v>12.381955752066586</v>
      </c>
      <c r="E16" s="24"/>
      <c r="F16" s="25">
        <f t="shared" si="4"/>
        <v>1.9145366584378745</v>
      </c>
      <c r="H16" s="26">
        <f>H17+H18</f>
        <v>2.296440141110391</v>
      </c>
      <c r="I16" s="23">
        <f>I17+I18</f>
        <v>0</v>
      </c>
      <c r="J16" s="24"/>
      <c r="K16" s="25">
        <f t="shared" si="5"/>
        <v>-1</v>
      </c>
      <c r="M16" s="26">
        <f t="shared" si="3"/>
        <v>6.5447846305233437</v>
      </c>
      <c r="N16" s="23">
        <f t="shared" si="3"/>
        <v>12.381955752066586</v>
      </c>
      <c r="O16" s="24"/>
      <c r="P16" s="25">
        <f t="shared" si="6"/>
        <v>0.89188131482891619</v>
      </c>
      <c r="R16" s="33"/>
      <c r="S16" s="33"/>
      <c r="T16" s="34"/>
    </row>
    <row r="17" spans="2:16" s="3" customFormat="1" x14ac:dyDescent="0.25">
      <c r="B17" s="13" t="s">
        <v>5</v>
      </c>
      <c r="C17" s="14">
        <v>3.7492223489585856</v>
      </c>
      <c r="D17" s="14">
        <v>12.381955752066586</v>
      </c>
      <c r="F17" s="15">
        <f t="shared" si="4"/>
        <v>2.3025397268065197</v>
      </c>
      <c r="H17" s="14">
        <v>2.296440141110391</v>
      </c>
      <c r="I17" s="14">
        <v>0</v>
      </c>
      <c r="K17" s="15">
        <f t="shared" si="5"/>
        <v>-1</v>
      </c>
      <c r="M17" s="14">
        <f t="shared" si="3"/>
        <v>6.0456624900689766</v>
      </c>
      <c r="N17" s="14">
        <f t="shared" si="3"/>
        <v>12.381955752066586</v>
      </c>
      <c r="P17" s="15">
        <f t="shared" si="6"/>
        <v>1.0480726094792825</v>
      </c>
    </row>
    <row r="18" spans="2:16" s="3" customFormat="1" ht="15.75" thickBot="1" x14ac:dyDescent="0.3">
      <c r="B18" s="16" t="s">
        <v>6</v>
      </c>
      <c r="C18" s="17">
        <v>0.49912214045436715</v>
      </c>
      <c r="D18" s="17">
        <v>0</v>
      </c>
      <c r="F18" s="12">
        <f t="shared" si="4"/>
        <v>-1</v>
      </c>
      <c r="H18" s="17">
        <v>0</v>
      </c>
      <c r="I18" s="17">
        <v>0</v>
      </c>
      <c r="K18" s="12" t="str">
        <f t="shared" si="5"/>
        <v/>
      </c>
      <c r="M18" s="17">
        <f t="shared" si="3"/>
        <v>0.49912214045436715</v>
      </c>
      <c r="N18" s="17">
        <f t="shared" si="3"/>
        <v>0</v>
      </c>
      <c r="P18" s="12">
        <f t="shared" si="6"/>
        <v>-1</v>
      </c>
    </row>
    <row r="19" spans="2:16" s="21" customFormat="1" ht="32.25" thickBot="1" x14ac:dyDescent="0.3">
      <c r="B19" s="22" t="s">
        <v>21</v>
      </c>
      <c r="C19" s="23">
        <f>C20+C21</f>
        <v>0.63338561791773018</v>
      </c>
      <c r="D19" s="23">
        <f>D20+D21</f>
        <v>3.6152784914334233</v>
      </c>
      <c r="E19" s="24"/>
      <c r="F19" s="25">
        <f t="shared" si="4"/>
        <v>4.7078632497509725</v>
      </c>
      <c r="H19" s="26">
        <f>H20+H21</f>
        <v>0</v>
      </c>
      <c r="I19" s="23">
        <f>I20+I21</f>
        <v>0</v>
      </c>
      <c r="J19" s="24"/>
      <c r="K19" s="25" t="str">
        <f t="shared" si="5"/>
        <v/>
      </c>
      <c r="M19" s="26">
        <f t="shared" si="3"/>
        <v>0.63338561791773018</v>
      </c>
      <c r="N19" s="23">
        <f t="shared" si="3"/>
        <v>3.6152784914334233</v>
      </c>
      <c r="O19" s="24"/>
      <c r="P19" s="25">
        <f t="shared" si="6"/>
        <v>4.7078632497509725</v>
      </c>
    </row>
    <row r="20" spans="2:16" s="3" customFormat="1" x14ac:dyDescent="0.25">
      <c r="B20" s="13" t="s">
        <v>7</v>
      </c>
      <c r="C20" s="14">
        <v>0.13968461592681616</v>
      </c>
      <c r="D20" s="14">
        <v>3.6152784914334233</v>
      </c>
      <c r="F20" s="15">
        <f t="shared" si="4"/>
        <v>24.881722675369971</v>
      </c>
      <c r="H20" s="14">
        <v>0</v>
      </c>
      <c r="I20" s="14">
        <v>0</v>
      </c>
      <c r="K20" s="15" t="str">
        <f t="shared" si="5"/>
        <v/>
      </c>
      <c r="M20" s="14">
        <f t="shared" si="3"/>
        <v>0.13968461592681616</v>
      </c>
      <c r="N20" s="14">
        <f t="shared" si="3"/>
        <v>3.6152784914334233</v>
      </c>
      <c r="P20" s="15">
        <f t="shared" si="6"/>
        <v>24.881722675369971</v>
      </c>
    </row>
    <row r="21" spans="2:16" s="3" customFormat="1" ht="15.75" thickBot="1" x14ac:dyDescent="0.3">
      <c r="B21" s="16" t="s">
        <v>8</v>
      </c>
      <c r="C21" s="17">
        <v>0.49370100199091399</v>
      </c>
      <c r="D21" s="17">
        <v>0</v>
      </c>
      <c r="F21" s="12">
        <f t="shared" si="4"/>
        <v>-1</v>
      </c>
      <c r="H21" s="17">
        <v>0</v>
      </c>
      <c r="I21" s="17">
        <v>0</v>
      </c>
      <c r="K21" s="12" t="str">
        <f t="shared" si="5"/>
        <v/>
      </c>
      <c r="M21" s="17">
        <f t="shared" si="3"/>
        <v>0.49370100199091399</v>
      </c>
      <c r="N21" s="17">
        <f t="shared" si="3"/>
        <v>0</v>
      </c>
      <c r="P21" s="12">
        <f t="shared" si="6"/>
        <v>-1</v>
      </c>
    </row>
    <row r="22" spans="2:16" s="21" customFormat="1" ht="32.25" thickBot="1" x14ac:dyDescent="0.3">
      <c r="B22" s="22" t="s">
        <v>22</v>
      </c>
      <c r="C22" s="23">
        <f>C23+C24</f>
        <v>0.65937125695660226</v>
      </c>
      <c r="D22" s="23">
        <f>D23+D24</f>
        <v>2.2045884379917497</v>
      </c>
      <c r="E22" s="24"/>
      <c r="F22" s="25">
        <f t="shared" si="4"/>
        <v>2.3434706392378413</v>
      </c>
      <c r="H22" s="26">
        <f>H23+H24</f>
        <v>0</v>
      </c>
      <c r="I22" s="23">
        <f>I23+I24</f>
        <v>0</v>
      </c>
      <c r="J22" s="24"/>
      <c r="K22" s="25" t="str">
        <f t="shared" si="5"/>
        <v/>
      </c>
      <c r="M22" s="26">
        <f t="shared" si="3"/>
        <v>0.65937125695660226</v>
      </c>
      <c r="N22" s="23">
        <f t="shared" si="3"/>
        <v>2.2045884379917497</v>
      </c>
      <c r="O22" s="24"/>
      <c r="P22" s="25">
        <f t="shared" si="6"/>
        <v>2.3434706392378413</v>
      </c>
    </row>
    <row r="23" spans="2:16" s="3" customFormat="1" x14ac:dyDescent="0.25">
      <c r="B23" s="13" t="s">
        <v>9</v>
      </c>
      <c r="C23" s="14">
        <v>0.65937125695660226</v>
      </c>
      <c r="D23" s="14">
        <v>1.4128614864656177</v>
      </c>
      <c r="F23" s="15">
        <f t="shared" si="4"/>
        <v>1.1427404843014073</v>
      </c>
      <c r="H23" s="14">
        <v>0</v>
      </c>
      <c r="I23" s="14">
        <v>0</v>
      </c>
      <c r="K23" s="15" t="str">
        <f t="shared" si="5"/>
        <v/>
      </c>
      <c r="M23" s="14">
        <f t="shared" si="3"/>
        <v>0.65937125695660226</v>
      </c>
      <c r="N23" s="14">
        <f t="shared" si="3"/>
        <v>1.4128614864656177</v>
      </c>
      <c r="P23" s="15">
        <f t="shared" si="6"/>
        <v>1.1427404843014073</v>
      </c>
    </row>
    <row r="24" spans="2:16" s="3" customFormat="1" ht="15.75" thickBot="1" x14ac:dyDescent="0.3">
      <c r="B24" s="16" t="s">
        <v>10</v>
      </c>
      <c r="C24" s="17">
        <v>0</v>
      </c>
      <c r="D24" s="17">
        <v>0.79172695152613215</v>
      </c>
      <c r="F24" s="12" t="str">
        <f t="shared" si="4"/>
        <v/>
      </c>
      <c r="H24" s="17">
        <v>0</v>
      </c>
      <c r="I24" s="17">
        <v>0</v>
      </c>
      <c r="K24" s="12" t="str">
        <f t="shared" si="5"/>
        <v/>
      </c>
      <c r="M24" s="17">
        <f t="shared" si="3"/>
        <v>0</v>
      </c>
      <c r="N24" s="17">
        <f t="shared" si="3"/>
        <v>0.79172695152613215</v>
      </c>
      <c r="P24" s="12" t="str">
        <f t="shared" si="6"/>
        <v/>
      </c>
    </row>
    <row r="25" spans="2:16" s="21" customFormat="1" ht="32.25" thickBot="1" x14ac:dyDescent="0.3">
      <c r="B25" s="22" t="s">
        <v>23</v>
      </c>
      <c r="C25" s="23">
        <f>C26+C27</f>
        <v>3.8491104956396662</v>
      </c>
      <c r="D25" s="23">
        <f>D26+D27</f>
        <v>5.2448162629761814</v>
      </c>
      <c r="E25" s="24"/>
      <c r="F25" s="25">
        <f t="shared" si="4"/>
        <v>0.3626047547654434</v>
      </c>
      <c r="H25" s="26">
        <f>H26+H27</f>
        <v>2.0707371302022701</v>
      </c>
      <c r="I25" s="23">
        <f>I26+I27</f>
        <v>1.8380134342639833</v>
      </c>
      <c r="J25" s="24"/>
      <c r="K25" s="25">
        <f t="shared" si="5"/>
        <v>-0.11238688510673212</v>
      </c>
      <c r="M25" s="26">
        <f t="shared" si="3"/>
        <v>5.9198476258419364</v>
      </c>
      <c r="N25" s="23">
        <f t="shared" si="3"/>
        <v>7.0828296972401645</v>
      </c>
      <c r="O25" s="24"/>
      <c r="P25" s="25">
        <f t="shared" si="6"/>
        <v>0.19645473074703101</v>
      </c>
    </row>
    <row r="26" spans="2:16" s="3" customFormat="1" x14ac:dyDescent="0.25">
      <c r="B26" s="13" t="s">
        <v>11</v>
      </c>
      <c r="C26" s="14">
        <v>3.8491104956396662</v>
      </c>
      <c r="D26" s="14">
        <v>5.2448162629761814</v>
      </c>
      <c r="F26" s="15">
        <f t="shared" si="4"/>
        <v>0.3626047547654434</v>
      </c>
      <c r="H26" s="14">
        <v>2.0707371302022701</v>
      </c>
      <c r="I26" s="14">
        <v>1.8380134342639833</v>
      </c>
      <c r="K26" s="15">
        <f t="shared" si="5"/>
        <v>-0.11238688510673212</v>
      </c>
      <c r="M26" s="14">
        <f t="shared" si="3"/>
        <v>5.9198476258419364</v>
      </c>
      <c r="N26" s="14">
        <f t="shared" si="3"/>
        <v>7.0828296972401645</v>
      </c>
      <c r="P26" s="15">
        <f t="shared" si="6"/>
        <v>0.19645473074703101</v>
      </c>
    </row>
    <row r="27" spans="2:16" s="3" customFormat="1" x14ac:dyDescent="0.25">
      <c r="B27" s="18" t="s">
        <v>12</v>
      </c>
      <c r="C27" s="19">
        <v>0</v>
      </c>
      <c r="D27" s="19">
        <v>0</v>
      </c>
      <c r="F27" s="10" t="str">
        <f t="shared" si="4"/>
        <v/>
      </c>
      <c r="H27" s="19">
        <v>0</v>
      </c>
      <c r="I27" s="19">
        <v>0</v>
      </c>
      <c r="K27" s="10" t="str">
        <f t="shared" si="5"/>
        <v/>
      </c>
      <c r="M27" s="19">
        <f t="shared" si="3"/>
        <v>0</v>
      </c>
      <c r="N27" s="19">
        <f t="shared" si="3"/>
        <v>0</v>
      </c>
      <c r="P27" s="10" t="str">
        <f t="shared" si="6"/>
        <v/>
      </c>
    </row>
    <row r="28" spans="2:16" s="3" customFormat="1" ht="15.75" thickBot="1" x14ac:dyDescent="0.3">
      <c r="B28" s="4"/>
      <c r="C28" s="5"/>
      <c r="D28" s="5"/>
      <c r="F28" s="6"/>
      <c r="H28" s="5"/>
      <c r="I28" s="5"/>
      <c r="K28" s="6"/>
      <c r="M28" s="5"/>
      <c r="N28" s="5"/>
      <c r="P28" s="6"/>
    </row>
    <row r="29" spans="2:16" s="9" customFormat="1" ht="32.25" thickBot="1" x14ac:dyDescent="0.3">
      <c r="B29" s="22" t="s">
        <v>26</v>
      </c>
      <c r="C29" s="23">
        <f>C10+C13+C16+C19+C22+C25</f>
        <v>1097.1229056158318</v>
      </c>
      <c r="D29" s="23">
        <f>D10+D13+D16+D19+D22+D25</f>
        <v>1898.6760513018046</v>
      </c>
      <c r="E29" s="24"/>
      <c r="F29" s="25">
        <f>D29/C29-1</f>
        <v>0.73059558011510917</v>
      </c>
      <c r="G29" s="21"/>
      <c r="H29" s="26">
        <f>H10+H13+H16+H19+H22+H25</f>
        <v>34.839379754491169</v>
      </c>
      <c r="I29" s="23">
        <f>I10+I13+I16+I19+I22+I25</f>
        <v>59.372608893392844</v>
      </c>
      <c r="J29" s="24"/>
      <c r="K29" s="25">
        <f>I29/H29-1</f>
        <v>0.70418099609649554</v>
      </c>
      <c r="L29" s="21"/>
      <c r="M29" s="26">
        <f>M10+M13+M16+M19+M22+M25</f>
        <v>1131.9622853703227</v>
      </c>
      <c r="N29" s="23">
        <f>N10+N13+N16+N19+N22+N25</f>
        <v>1958.0486601951975</v>
      </c>
      <c r="O29" s="24"/>
      <c r="P29" s="25">
        <f>N29/M29-1</f>
        <v>0.72978259567598558</v>
      </c>
    </row>
    <row r="31" spans="2:16" ht="32.25" thickBot="1" x14ac:dyDescent="0.3">
      <c r="B31" s="1"/>
      <c r="C31" s="11" t="str">
        <f>C8</f>
        <v>I kw. 2025</v>
      </c>
      <c r="D31" s="11" t="str">
        <f>D8</f>
        <v>I kw. 2026</v>
      </c>
      <c r="E31" s="9"/>
      <c r="F31" s="11" t="s">
        <v>27</v>
      </c>
      <c r="G31" s="9"/>
      <c r="H31" s="11" t="str">
        <f>H8</f>
        <v>I kw. 2025</v>
      </c>
      <c r="I31" s="11" t="str">
        <f>I8</f>
        <v>I kw. 2026</v>
      </c>
      <c r="J31" s="9"/>
      <c r="K31" s="11" t="s">
        <v>27</v>
      </c>
      <c r="L31" s="9"/>
      <c r="M31" s="11" t="str">
        <f>M8</f>
        <v>I kw. 2025</v>
      </c>
      <c r="N31" s="11" t="str">
        <f>N8</f>
        <v>I kw. 2026</v>
      </c>
      <c r="O31" s="9"/>
      <c r="P31" s="11" t="s">
        <v>27</v>
      </c>
    </row>
    <row r="32" spans="2:16" s="21" customFormat="1" ht="32.25" thickBot="1" x14ac:dyDescent="0.3">
      <c r="B32" s="22" t="s">
        <v>24</v>
      </c>
      <c r="C32" s="23">
        <f>SUM(C33:C37)</f>
        <v>49.391632844879616</v>
      </c>
      <c r="D32" s="23">
        <f>SUM(D33:D37)</f>
        <v>46.730407426527663</v>
      </c>
      <c r="E32" s="24"/>
      <c r="F32" s="25">
        <f>D32/C32-1</f>
        <v>-5.3880085858061255E-2</v>
      </c>
      <c r="H32" s="26">
        <f>SUM(H33:H37)</f>
        <v>38.855464640905673</v>
      </c>
      <c r="I32" s="23">
        <f>SUM(I33:I37)</f>
        <v>65.553002204479682</v>
      </c>
      <c r="J32" s="24"/>
      <c r="K32" s="25">
        <f>I32/H32-1</f>
        <v>0.68709865678630377</v>
      </c>
      <c r="M32" s="26">
        <f>SUM(M33:M37)</f>
        <v>88.247097485785275</v>
      </c>
      <c r="N32" s="23">
        <f>SUM(N33:N37)</f>
        <v>112.28340963100734</v>
      </c>
      <c r="O32" s="24"/>
      <c r="P32" s="25">
        <f>N32/M32-1</f>
        <v>0.27237510161842771</v>
      </c>
    </row>
    <row r="33" spans="2:16" x14ac:dyDescent="0.25">
      <c r="B33" s="29" t="s">
        <v>28</v>
      </c>
      <c r="C33" s="30">
        <v>0.68158041116771539</v>
      </c>
      <c r="D33" s="30">
        <v>10.237504316730414</v>
      </c>
      <c r="F33" s="31">
        <f t="shared" ref="F33:F35" si="7">IFERROR(D33/C33-1,"")</f>
        <v>14.020244345331232</v>
      </c>
      <c r="H33" s="30">
        <v>0.8490819973360122</v>
      </c>
      <c r="I33" s="30">
        <v>0.37154552334576602</v>
      </c>
      <c r="K33" s="31">
        <f t="shared" ref="K33:K35" si="8">IFERROR(I33/H33-1,"")</f>
        <v>-0.56241502645034624</v>
      </c>
      <c r="M33" s="30">
        <f t="shared" ref="M33:N37" si="9">C33+H33</f>
        <v>1.5306624085037277</v>
      </c>
      <c r="N33" s="30">
        <f t="shared" si="9"/>
        <v>10.60904984007618</v>
      </c>
      <c r="P33" s="31">
        <f t="shared" ref="P33:P37" si="10">IFERROR(N33/M33-1,"")</f>
        <v>5.9310187413871827</v>
      </c>
    </row>
    <row r="34" spans="2:16" x14ac:dyDescent="0.25">
      <c r="B34" s="27" t="s">
        <v>29</v>
      </c>
      <c r="C34" s="20">
        <v>2.3802672615231915</v>
      </c>
      <c r="D34" s="20">
        <v>0.72208253764713093</v>
      </c>
      <c r="F34" s="28">
        <f t="shared" si="7"/>
        <v>-0.69663804173609789</v>
      </c>
      <c r="H34" s="20">
        <v>0.240166641633798</v>
      </c>
      <c r="I34" s="20">
        <v>1.0486303276937767</v>
      </c>
      <c r="K34" s="28">
        <f t="shared" si="8"/>
        <v>3.3662613615287604</v>
      </c>
      <c r="M34" s="20">
        <f t="shared" si="9"/>
        <v>2.6204339031569894</v>
      </c>
      <c r="N34" s="20">
        <f t="shared" si="9"/>
        <v>1.7707128653409077</v>
      </c>
      <c r="P34" s="28">
        <f t="shared" si="10"/>
        <v>-0.32426730427826223</v>
      </c>
    </row>
    <row r="35" spans="2:16" x14ac:dyDescent="0.25">
      <c r="B35" s="27" t="s">
        <v>13</v>
      </c>
      <c r="C35" s="20">
        <v>40.664729004374628</v>
      </c>
      <c r="D35" s="20">
        <v>34.216402710933444</v>
      </c>
      <c r="F35" s="28">
        <f t="shared" si="7"/>
        <v>-0.15857295625276357</v>
      </c>
      <c r="H35" s="20">
        <v>37.762776943198517</v>
      </c>
      <c r="I35" s="20">
        <v>63.93150555412376</v>
      </c>
      <c r="K35" s="28">
        <f t="shared" si="8"/>
        <v>0.69297680756601543</v>
      </c>
      <c r="M35" s="20">
        <f t="shared" si="9"/>
        <v>78.427505947573138</v>
      </c>
      <c r="N35" s="20">
        <f t="shared" si="9"/>
        <v>98.147908265057197</v>
      </c>
      <c r="P35" s="28">
        <f t="shared" si="10"/>
        <v>0.25144752570184581</v>
      </c>
    </row>
    <row r="36" spans="2:16" x14ac:dyDescent="0.25">
      <c r="B36" s="27" t="s">
        <v>14</v>
      </c>
      <c r="C36" s="20">
        <v>6.3765502925240025E-2</v>
      </c>
      <c r="D36" s="20">
        <v>0</v>
      </c>
      <c r="F36" s="28">
        <f>IFERROR(D36/C36-1,"")</f>
        <v>-1</v>
      </c>
      <c r="H36" s="20">
        <v>0</v>
      </c>
      <c r="I36" s="20">
        <v>0</v>
      </c>
      <c r="K36" s="28" t="str">
        <f>IFERROR(I36/H36-1,"")</f>
        <v/>
      </c>
      <c r="M36" s="20">
        <f t="shared" si="9"/>
        <v>6.3765502925240025E-2</v>
      </c>
      <c r="N36" s="20">
        <f t="shared" si="9"/>
        <v>0</v>
      </c>
      <c r="P36" s="28">
        <f t="shared" si="10"/>
        <v>-1</v>
      </c>
    </row>
    <row r="37" spans="2:16" ht="30" x14ac:dyDescent="0.25">
      <c r="B37" s="27" t="s">
        <v>15</v>
      </c>
      <c r="C37" s="19">
        <v>5.6012906648888361</v>
      </c>
      <c r="D37" s="19">
        <v>1.5544178612166788</v>
      </c>
      <c r="E37" s="3"/>
      <c r="F37" s="10">
        <f t="shared" ref="F37" si="11">IFERROR(D37/C37-1,"")</f>
        <v>-0.72248934143689403</v>
      </c>
      <c r="G37" s="3"/>
      <c r="H37" s="19">
        <v>3.4390587373397509E-3</v>
      </c>
      <c r="I37" s="19">
        <v>0.20132079931637048</v>
      </c>
      <c r="J37" s="3"/>
      <c r="K37" s="10">
        <f t="shared" ref="K37" si="12">IFERROR(I37/H37-1,"")</f>
        <v>57.539505920768349</v>
      </c>
      <c r="L37" s="3"/>
      <c r="M37" s="19">
        <f t="shared" si="9"/>
        <v>5.6047297236261757</v>
      </c>
      <c r="N37" s="19">
        <f t="shared" si="9"/>
        <v>1.7557386605330492</v>
      </c>
      <c r="O37" s="3"/>
      <c r="P37" s="10">
        <f t="shared" si="10"/>
        <v>-0.68673981670660966</v>
      </c>
    </row>
    <row r="38" spans="2:16" ht="15.75" thickBot="1" x14ac:dyDescent="0.3"/>
    <row r="39" spans="2:16" s="9" customFormat="1" ht="32.25" thickBot="1" x14ac:dyDescent="0.3">
      <c r="B39" s="22" t="s">
        <v>25</v>
      </c>
      <c r="C39" s="23">
        <f>C29+C32</f>
        <v>1146.5145384607115</v>
      </c>
      <c r="D39" s="23">
        <f>D29+D32</f>
        <v>1945.4064587283322</v>
      </c>
      <c r="E39" s="24"/>
      <c r="F39" s="25">
        <f>D39/C39-1</f>
        <v>0.69680051448819635</v>
      </c>
      <c r="G39" s="21"/>
      <c r="H39" s="26">
        <f>H29+H32</f>
        <v>73.694844395396842</v>
      </c>
      <c r="I39" s="23">
        <f>I29+I32</f>
        <v>124.92561109787252</v>
      </c>
      <c r="J39" s="24"/>
      <c r="K39" s="25">
        <f>I39/H39-1</f>
        <v>0.695174365625985</v>
      </c>
      <c r="L39" s="21"/>
      <c r="M39" s="26">
        <f>M29+M32</f>
        <v>1220.2093828561078</v>
      </c>
      <c r="N39" s="23">
        <f>N29+N32</f>
        <v>2070.332069826205</v>
      </c>
      <c r="O39" s="24"/>
      <c r="P39" s="25">
        <f>N39/M39-1</f>
        <v>0.69670230282956869</v>
      </c>
    </row>
  </sheetData>
  <mergeCells count="3">
    <mergeCell ref="C6:F6"/>
    <mergeCell ref="H6:K6"/>
    <mergeCell ref="M6:P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B7791-D22C-4816-9CFB-9B5FC9E5C785}">
  <sheetPr>
    <pageSetUpPr autoPageBreaks="0"/>
  </sheetPr>
  <dimension ref="B2:T39"/>
  <sheetViews>
    <sheetView showGridLines="0" tabSelected="1" workbookViewId="0">
      <selection activeCell="B6" sqref="B6"/>
    </sheetView>
  </sheetViews>
  <sheetFormatPr defaultRowHeight="15" x14ac:dyDescent="0.25"/>
  <cols>
    <col min="1" max="1" width="4.42578125" customWidth="1"/>
    <col min="2" max="2" width="43.42578125" customWidth="1"/>
    <col min="3" max="4" width="10.7109375" customWidth="1"/>
    <col min="5" max="5" width="1.5703125" customWidth="1"/>
    <col min="6" max="6" width="10.7109375" customWidth="1"/>
    <col min="8" max="9" width="10.7109375" customWidth="1"/>
    <col min="10" max="10" width="1.5703125" customWidth="1"/>
    <col min="11" max="11" width="10.7109375" customWidth="1"/>
    <col min="13" max="14" width="10.7109375" customWidth="1"/>
    <col min="15" max="15" width="1.5703125" customWidth="1"/>
    <col min="16" max="16" width="10.7109375" customWidth="1"/>
  </cols>
  <sheetData>
    <row r="2" spans="2:20" ht="26.25" x14ac:dyDescent="0.4">
      <c r="B2" s="39" t="s">
        <v>35</v>
      </c>
    </row>
    <row r="4" spans="2:20" ht="21" x14ac:dyDescent="0.35">
      <c r="B4" s="7" t="s">
        <v>30</v>
      </c>
    </row>
    <row r="6" spans="2:20" s="2" customFormat="1" ht="55.5" customHeight="1" x14ac:dyDescent="0.25">
      <c r="C6" s="37" t="s">
        <v>0</v>
      </c>
      <c r="D6" s="37"/>
      <c r="E6" s="37"/>
      <c r="F6" s="37"/>
      <c r="H6" s="37" t="s">
        <v>16</v>
      </c>
      <c r="I6" s="37"/>
      <c r="J6" s="37"/>
      <c r="K6" s="37"/>
      <c r="M6" s="37" t="s">
        <v>17</v>
      </c>
      <c r="N6" s="37"/>
      <c r="O6" s="37"/>
      <c r="P6" s="37"/>
    </row>
    <row r="8" spans="2:20" s="9" customFormat="1" ht="31.5" x14ac:dyDescent="0.25">
      <c r="B8" s="8"/>
      <c r="C8" s="11" t="s">
        <v>33</v>
      </c>
      <c r="D8" s="11" t="s">
        <v>34</v>
      </c>
      <c r="F8" s="11" t="s">
        <v>27</v>
      </c>
      <c r="H8" s="11" t="str">
        <f>C8</f>
        <v>I-II kw. 2025</v>
      </c>
      <c r="I8" s="11" t="str">
        <f>D8</f>
        <v>I-II kw. 2026</v>
      </c>
      <c r="K8" s="11" t="s">
        <v>27</v>
      </c>
      <c r="M8" s="11" t="str">
        <f>C8</f>
        <v>I-II kw. 2025</v>
      </c>
      <c r="N8" s="11" t="str">
        <f>D8</f>
        <v>I-II kw. 2026</v>
      </c>
      <c r="P8" s="11" t="s">
        <v>27</v>
      </c>
    </row>
    <row r="9" spans="2:20" s="9" customFormat="1" ht="7.5" customHeight="1" thickBot="1" x14ac:dyDescent="0.3">
      <c r="B9" s="8"/>
      <c r="C9" s="32"/>
      <c r="D9" s="32"/>
      <c r="F9" s="32"/>
      <c r="H9" s="32"/>
      <c r="I9" s="32"/>
      <c r="K9" s="32"/>
      <c r="M9" s="32"/>
      <c r="N9" s="32"/>
      <c r="P9" s="32"/>
    </row>
    <row r="10" spans="2:20" s="21" customFormat="1" ht="32.25" thickBot="1" x14ac:dyDescent="0.3">
      <c r="B10" s="22" t="s">
        <v>18</v>
      </c>
      <c r="C10" s="23">
        <f>C11+C12</f>
        <v>2381.8280394814301</v>
      </c>
      <c r="D10" s="23">
        <f>D11+D12</f>
        <v>3494.7197340558014</v>
      </c>
      <c r="E10" s="24"/>
      <c r="F10" s="25">
        <f t="shared" ref="F10:F11" si="0">IFERROR(D10/C10-1,"")</f>
        <v>0.46724267080870763</v>
      </c>
      <c r="H10" s="26">
        <f>H11+H12</f>
        <v>38.046590460216954</v>
      </c>
      <c r="I10" s="23">
        <f>I11+I12</f>
        <v>125.06097771080807</v>
      </c>
      <c r="J10" s="24"/>
      <c r="K10" s="25">
        <f t="shared" ref="K10:K11" si="1">IFERROR(I10/H10-1,"")</f>
        <v>2.2870482268727041</v>
      </c>
      <c r="M10" s="26">
        <f>C10+H10</f>
        <v>2419.8746299416471</v>
      </c>
      <c r="N10" s="23">
        <f>D10+I10</f>
        <v>3619.7807117666093</v>
      </c>
      <c r="O10" s="24"/>
      <c r="P10" s="25">
        <f t="shared" ref="P10:P11" si="2">IFERROR(N10/M10-1,"")</f>
        <v>0.49585464758308451</v>
      </c>
    </row>
    <row r="11" spans="2:20" s="3" customFormat="1" x14ac:dyDescent="0.25">
      <c r="B11" s="13" t="s">
        <v>1</v>
      </c>
      <c r="C11" s="14">
        <v>1102.7626115696312</v>
      </c>
      <c r="D11" s="14">
        <v>1712.0703014220751</v>
      </c>
      <c r="F11" s="15">
        <f t="shared" si="0"/>
        <v>0.55252842584604678</v>
      </c>
      <c r="H11" s="14">
        <v>19.944026456431896</v>
      </c>
      <c r="I11" s="14">
        <v>34.505487888037663</v>
      </c>
      <c r="K11" s="15">
        <f t="shared" si="1"/>
        <v>0.73011643177547714</v>
      </c>
      <c r="M11" s="14">
        <f t="shared" ref="M11:N27" si="3">C11+H11</f>
        <v>1122.706638026063</v>
      </c>
      <c r="N11" s="14">
        <f t="shared" si="3"/>
        <v>1746.5757893101127</v>
      </c>
      <c r="P11" s="15">
        <f t="shared" si="2"/>
        <v>0.55568314121748941</v>
      </c>
    </row>
    <row r="12" spans="2:20" s="3" customFormat="1" ht="15.75" thickBot="1" x14ac:dyDescent="0.3">
      <c r="B12" s="16" t="s">
        <v>2</v>
      </c>
      <c r="C12" s="17">
        <v>1279.0654279117989</v>
      </c>
      <c r="D12" s="17">
        <v>1782.6494326337261</v>
      </c>
      <c r="F12" s="15">
        <f>IFERROR(D12/C12-1,"")</f>
        <v>0.39371246672195492</v>
      </c>
      <c r="H12" s="17">
        <v>18.102564003785059</v>
      </c>
      <c r="I12" s="17">
        <v>90.555489822770411</v>
      </c>
      <c r="K12" s="15">
        <f>IFERROR(I12/H12-1,"")</f>
        <v>4.0023571138230034</v>
      </c>
      <c r="M12" s="17">
        <f t="shared" si="3"/>
        <v>1297.167991915584</v>
      </c>
      <c r="N12" s="17">
        <f t="shared" si="3"/>
        <v>1873.2049224564964</v>
      </c>
      <c r="P12" s="15">
        <f>IFERROR(N12/M12-1,"")</f>
        <v>0.44407272930798558</v>
      </c>
    </row>
    <row r="13" spans="2:20" s="21" customFormat="1" ht="32.25" thickBot="1" x14ac:dyDescent="0.3">
      <c r="B13" s="22" t="s">
        <v>19</v>
      </c>
      <c r="C13" s="23">
        <f>C14+C15</f>
        <v>51.701867829626252</v>
      </c>
      <c r="D13" s="23">
        <f>D14+D15</f>
        <v>102.79155534893459</v>
      </c>
      <c r="E13" s="24"/>
      <c r="F13" s="25">
        <f t="shared" ref="F13:F27" si="4">IFERROR(D13/C13-1,"")</f>
        <v>0.98815941597438539</v>
      </c>
      <c r="H13" s="26">
        <f>H14+H15</f>
        <v>15.874585154434978</v>
      </c>
      <c r="I13" s="23">
        <f>I14+I15</f>
        <v>2.0121601821626105</v>
      </c>
      <c r="J13" s="24"/>
      <c r="K13" s="25">
        <f t="shared" ref="K13:K27" si="5">IFERROR(I13/H13-1,"")</f>
        <v>-0.87324643998016782</v>
      </c>
      <c r="M13" s="26">
        <f t="shared" si="3"/>
        <v>67.576452984061234</v>
      </c>
      <c r="N13" s="23">
        <f t="shared" si="3"/>
        <v>104.80371553109721</v>
      </c>
      <c r="O13" s="24"/>
      <c r="P13" s="25">
        <f t="shared" ref="P13:P27" si="6">IFERROR(N13/M13-1,"")</f>
        <v>0.55089104123024191</v>
      </c>
    </row>
    <row r="14" spans="2:20" s="3" customFormat="1" x14ac:dyDescent="0.25">
      <c r="B14" s="13" t="s">
        <v>3</v>
      </c>
      <c r="C14" s="14">
        <v>44.881776241514174</v>
      </c>
      <c r="D14" s="14">
        <v>80.824516441707175</v>
      </c>
      <c r="F14" s="15">
        <f t="shared" si="4"/>
        <v>0.80083150022362837</v>
      </c>
      <c r="H14" s="14">
        <v>1.7972694999355423</v>
      </c>
      <c r="I14" s="14">
        <v>1.937202569370567</v>
      </c>
      <c r="K14" s="15">
        <f t="shared" si="5"/>
        <v>7.785870145798568E-2</v>
      </c>
      <c r="M14" s="14">
        <f t="shared" si="3"/>
        <v>46.67904574144972</v>
      </c>
      <c r="N14" s="14">
        <f t="shared" si="3"/>
        <v>82.761719011077744</v>
      </c>
      <c r="P14" s="15">
        <f t="shared" si="6"/>
        <v>0.77299509226229945</v>
      </c>
    </row>
    <row r="15" spans="2:20" s="3" customFormat="1" ht="15.75" thickBot="1" x14ac:dyDescent="0.3">
      <c r="B15" s="16" t="s">
        <v>4</v>
      </c>
      <c r="C15" s="17">
        <v>6.8200915881120814</v>
      </c>
      <c r="D15" s="17">
        <v>21.967038907227419</v>
      </c>
      <c r="F15" s="12">
        <f t="shared" si="4"/>
        <v>2.2209301918346047</v>
      </c>
      <c r="H15" s="17">
        <v>14.077315654499436</v>
      </c>
      <c r="I15" s="17">
        <v>7.4957612792043424E-2</v>
      </c>
      <c r="K15" s="12">
        <f t="shared" si="5"/>
        <v>-0.99467529075629657</v>
      </c>
      <c r="M15" s="17">
        <f t="shared" si="3"/>
        <v>20.897407242611518</v>
      </c>
      <c r="N15" s="17">
        <f t="shared" si="3"/>
        <v>22.041996520019463</v>
      </c>
      <c r="P15" s="12">
        <f t="shared" si="6"/>
        <v>5.4771831936836435E-2</v>
      </c>
    </row>
    <row r="16" spans="2:20" s="21" customFormat="1" ht="32.25" thickBot="1" x14ac:dyDescent="0.3">
      <c r="B16" s="22" t="s">
        <v>20</v>
      </c>
      <c r="C16" s="23">
        <f>C17+C18</f>
        <v>9.921106623200231</v>
      </c>
      <c r="D16" s="23">
        <f>D17+D18</f>
        <v>31.294856913761521</v>
      </c>
      <c r="E16" s="24"/>
      <c r="F16" s="25">
        <f t="shared" si="4"/>
        <v>2.1543715940497377</v>
      </c>
      <c r="H16" s="26">
        <f>H17+H18</f>
        <v>5.5654505887634631</v>
      </c>
      <c r="I16" s="23">
        <f>I17+I18</f>
        <v>3.2603298209216834E-2</v>
      </c>
      <c r="J16" s="24"/>
      <c r="K16" s="25">
        <f t="shared" si="5"/>
        <v>-0.99414184032555386</v>
      </c>
      <c r="M16" s="26">
        <f t="shared" si="3"/>
        <v>15.486557211963694</v>
      </c>
      <c r="N16" s="23">
        <f t="shared" si="3"/>
        <v>31.327460211970738</v>
      </c>
      <c r="O16" s="24"/>
      <c r="P16" s="25">
        <f t="shared" si="6"/>
        <v>1.022880862621268</v>
      </c>
      <c r="R16" s="33"/>
      <c r="S16" s="33"/>
      <c r="T16" s="35"/>
    </row>
    <row r="17" spans="2:20" s="3" customFormat="1" ht="15.75" x14ac:dyDescent="0.25">
      <c r="B17" s="13" t="s">
        <v>5</v>
      </c>
      <c r="C17" s="14">
        <v>9.3627484500276079</v>
      </c>
      <c r="D17" s="14">
        <v>31.294856913761521</v>
      </c>
      <c r="F17" s="15">
        <f t="shared" si="4"/>
        <v>2.3424861386369131</v>
      </c>
      <c r="H17" s="14">
        <v>4.6921523122561268</v>
      </c>
      <c r="I17" s="14">
        <v>3.2603298209216834E-2</v>
      </c>
      <c r="K17" s="15">
        <f t="shared" si="5"/>
        <v>-0.99305152602909852</v>
      </c>
      <c r="M17" s="14">
        <f t="shared" si="3"/>
        <v>14.054900762283735</v>
      </c>
      <c r="N17" s="14">
        <f t="shared" si="3"/>
        <v>31.327460211970738</v>
      </c>
      <c r="P17" s="15">
        <f t="shared" si="6"/>
        <v>1.2289349986758955</v>
      </c>
      <c r="R17" s="36"/>
      <c r="S17" s="36"/>
      <c r="T17" s="35"/>
    </row>
    <row r="18" spans="2:20" s="3" customFormat="1" ht="15.75" thickBot="1" x14ac:dyDescent="0.3">
      <c r="B18" s="16" t="s">
        <v>6</v>
      </c>
      <c r="C18" s="17">
        <v>0.55835817317262226</v>
      </c>
      <c r="D18" s="17">
        <v>0</v>
      </c>
      <c r="F18" s="12">
        <f t="shared" si="4"/>
        <v>-1</v>
      </c>
      <c r="H18" s="17">
        <v>0.87329827650733671</v>
      </c>
      <c r="I18" s="17">
        <v>0</v>
      </c>
      <c r="K18" s="12">
        <f t="shared" si="5"/>
        <v>-1</v>
      </c>
      <c r="M18" s="17">
        <f t="shared" si="3"/>
        <v>1.4316564496799589</v>
      </c>
      <c r="N18" s="17">
        <f t="shared" si="3"/>
        <v>0</v>
      </c>
      <c r="P18" s="12">
        <f t="shared" si="6"/>
        <v>-1</v>
      </c>
    </row>
    <row r="19" spans="2:20" s="21" customFormat="1" ht="32.25" thickBot="1" x14ac:dyDescent="0.3">
      <c r="B19" s="22" t="s">
        <v>21</v>
      </c>
      <c r="C19" s="23">
        <f>C20+C21</f>
        <v>1.1149527655149554</v>
      </c>
      <c r="D19" s="23">
        <f>D20+D21</f>
        <v>6.0790322476481258</v>
      </c>
      <c r="E19" s="24"/>
      <c r="F19" s="25">
        <f t="shared" si="4"/>
        <v>4.4522778324518937</v>
      </c>
      <c r="H19" s="26">
        <f>H20+H21</f>
        <v>0</v>
      </c>
      <c r="I19" s="23">
        <f>I20+I21</f>
        <v>0</v>
      </c>
      <c r="J19" s="24"/>
      <c r="K19" s="25" t="str">
        <f t="shared" si="5"/>
        <v/>
      </c>
      <c r="M19" s="26">
        <f t="shared" si="3"/>
        <v>1.1149527655149554</v>
      </c>
      <c r="N19" s="23">
        <f t="shared" si="3"/>
        <v>6.0790322476481258</v>
      </c>
      <c r="O19" s="24"/>
      <c r="P19" s="25">
        <f t="shared" si="6"/>
        <v>4.4522778324518937</v>
      </c>
    </row>
    <row r="20" spans="2:20" s="3" customFormat="1" x14ac:dyDescent="0.25">
      <c r="B20" s="13" t="s">
        <v>7</v>
      </c>
      <c r="C20" s="14">
        <v>0.14366685058444467</v>
      </c>
      <c r="D20" s="14">
        <v>6.0790322476481258</v>
      </c>
      <c r="F20" s="15">
        <f t="shared" si="4"/>
        <v>41.313395351246911</v>
      </c>
      <c r="H20" s="14">
        <v>0</v>
      </c>
      <c r="I20" s="14">
        <v>0</v>
      </c>
      <c r="K20" s="15" t="str">
        <f t="shared" si="5"/>
        <v/>
      </c>
      <c r="M20" s="14">
        <f t="shared" si="3"/>
        <v>0.14366685058444467</v>
      </c>
      <c r="N20" s="14">
        <f t="shared" si="3"/>
        <v>6.0790322476481258</v>
      </c>
      <c r="P20" s="15">
        <f t="shared" si="6"/>
        <v>41.313395351246911</v>
      </c>
    </row>
    <row r="21" spans="2:20" s="3" customFormat="1" ht="15.75" thickBot="1" x14ac:dyDescent="0.3">
      <c r="B21" s="16" t="s">
        <v>8</v>
      </c>
      <c r="C21" s="17">
        <v>0.97128591493051075</v>
      </c>
      <c r="D21" s="17">
        <v>0</v>
      </c>
      <c r="F21" s="12">
        <f t="shared" si="4"/>
        <v>-1</v>
      </c>
      <c r="H21" s="17">
        <v>0</v>
      </c>
      <c r="I21" s="17">
        <v>0</v>
      </c>
      <c r="K21" s="12" t="str">
        <f t="shared" si="5"/>
        <v/>
      </c>
      <c r="M21" s="17">
        <f t="shared" si="3"/>
        <v>0.97128591493051075</v>
      </c>
      <c r="N21" s="17">
        <f t="shared" si="3"/>
        <v>0</v>
      </c>
      <c r="P21" s="12">
        <f t="shared" si="6"/>
        <v>-1</v>
      </c>
    </row>
    <row r="22" spans="2:20" s="21" customFormat="1" ht="32.25" thickBot="1" x14ac:dyDescent="0.3">
      <c r="B22" s="22" t="s">
        <v>22</v>
      </c>
      <c r="C22" s="23">
        <f>C23+C24</f>
        <v>1.5473603370260538</v>
      </c>
      <c r="D22" s="23">
        <f>D23+D24</f>
        <v>21.968293635002478</v>
      </c>
      <c r="E22" s="24"/>
      <c r="F22" s="25">
        <f t="shared" si="4"/>
        <v>13.197270738646692</v>
      </c>
      <c r="H22" s="26">
        <f>H23+H24</f>
        <v>0</v>
      </c>
      <c r="I22" s="23">
        <f>I23+I24</f>
        <v>52.741194500135421</v>
      </c>
      <c r="J22" s="24"/>
      <c r="K22" s="25" t="str">
        <f t="shared" si="5"/>
        <v/>
      </c>
      <c r="M22" s="26">
        <f t="shared" si="3"/>
        <v>1.5473603370260538</v>
      </c>
      <c r="N22" s="23">
        <f t="shared" si="3"/>
        <v>74.709488135137903</v>
      </c>
      <c r="O22" s="24"/>
      <c r="P22" s="25">
        <f t="shared" si="6"/>
        <v>47.281894234620012</v>
      </c>
      <c r="T22" s="34"/>
    </row>
    <row r="23" spans="2:20" s="3" customFormat="1" x14ac:dyDescent="0.25">
      <c r="B23" s="13" t="s">
        <v>9</v>
      </c>
      <c r="C23" s="14">
        <v>1.5473603370260538</v>
      </c>
      <c r="D23" s="14">
        <v>21.157377971817212</v>
      </c>
      <c r="F23" s="15">
        <f t="shared" si="4"/>
        <v>12.673206857867763</v>
      </c>
      <c r="H23" s="14">
        <v>0</v>
      </c>
      <c r="I23" s="14">
        <v>52.741194500135421</v>
      </c>
      <c r="K23" s="15" t="str">
        <f t="shared" si="5"/>
        <v/>
      </c>
      <c r="M23" s="14">
        <f t="shared" si="3"/>
        <v>1.5473603370260538</v>
      </c>
      <c r="N23" s="14">
        <f t="shared" si="3"/>
        <v>73.898572471952633</v>
      </c>
      <c r="P23" s="15">
        <f t="shared" si="6"/>
        <v>46.757830353841079</v>
      </c>
    </row>
    <row r="24" spans="2:20" s="3" customFormat="1" ht="15.75" thickBot="1" x14ac:dyDescent="0.3">
      <c r="B24" s="16" t="s">
        <v>10</v>
      </c>
      <c r="C24" s="17">
        <v>0</v>
      </c>
      <c r="D24" s="17">
        <v>0.81091566318526553</v>
      </c>
      <c r="F24" s="12" t="str">
        <f t="shared" si="4"/>
        <v/>
      </c>
      <c r="H24" s="17">
        <v>0</v>
      </c>
      <c r="I24" s="17">
        <v>0</v>
      </c>
      <c r="K24" s="12" t="str">
        <f t="shared" si="5"/>
        <v/>
      </c>
      <c r="M24" s="17">
        <f t="shared" si="3"/>
        <v>0</v>
      </c>
      <c r="N24" s="17">
        <f t="shared" si="3"/>
        <v>0.81091566318526553</v>
      </c>
      <c r="P24" s="12" t="str">
        <f t="shared" si="6"/>
        <v/>
      </c>
    </row>
    <row r="25" spans="2:20" s="21" customFormat="1" ht="32.25" thickBot="1" x14ac:dyDescent="0.3">
      <c r="B25" s="22" t="s">
        <v>23</v>
      </c>
      <c r="C25" s="23">
        <f>C26+C27</f>
        <v>11.508762505017822</v>
      </c>
      <c r="D25" s="23">
        <f>D26+D27</f>
        <v>46.921760117599931</v>
      </c>
      <c r="E25" s="24"/>
      <c r="F25" s="25">
        <f t="shared" si="4"/>
        <v>3.0770465197402448</v>
      </c>
      <c r="H25" s="26">
        <f>H26+H27</f>
        <v>5.0550799847518615</v>
      </c>
      <c r="I25" s="23">
        <f>I26+I27</f>
        <v>5.0762093268785451</v>
      </c>
      <c r="J25" s="24"/>
      <c r="K25" s="25">
        <f t="shared" si="5"/>
        <v>4.1798235023813302E-3</v>
      </c>
      <c r="M25" s="26">
        <f t="shared" si="3"/>
        <v>16.563842489769684</v>
      </c>
      <c r="N25" s="23">
        <f t="shared" si="3"/>
        <v>51.997969444478478</v>
      </c>
      <c r="O25" s="24"/>
      <c r="P25" s="25">
        <f t="shared" si="6"/>
        <v>2.139245587284107</v>
      </c>
    </row>
    <row r="26" spans="2:20" s="3" customFormat="1" x14ac:dyDescent="0.25">
      <c r="B26" s="13" t="s">
        <v>11</v>
      </c>
      <c r="C26" s="14">
        <v>11.508762505017822</v>
      </c>
      <c r="D26" s="14">
        <v>46.850372864046889</v>
      </c>
      <c r="F26" s="15">
        <f t="shared" si="4"/>
        <v>3.0708436587878252</v>
      </c>
      <c r="H26" s="14">
        <v>5.0550799847518615</v>
      </c>
      <c r="I26" s="14">
        <v>5.0762093268785451</v>
      </c>
      <c r="K26" s="15">
        <f t="shared" si="5"/>
        <v>4.1798235023813302E-3</v>
      </c>
      <c r="M26" s="14">
        <f t="shared" si="3"/>
        <v>16.563842489769684</v>
      </c>
      <c r="N26" s="14">
        <f t="shared" si="3"/>
        <v>51.926582190925437</v>
      </c>
      <c r="P26" s="15">
        <f t="shared" si="6"/>
        <v>2.1349357628217498</v>
      </c>
    </row>
    <row r="27" spans="2:20" s="3" customFormat="1" x14ac:dyDescent="0.25">
      <c r="B27" s="18" t="s">
        <v>12</v>
      </c>
      <c r="C27" s="19">
        <v>0</v>
      </c>
      <c r="D27" s="19">
        <v>7.1387253553043192E-2</v>
      </c>
      <c r="F27" s="10" t="str">
        <f t="shared" si="4"/>
        <v/>
      </c>
      <c r="H27" s="19">
        <v>0</v>
      </c>
      <c r="I27" s="19">
        <v>0</v>
      </c>
      <c r="K27" s="10" t="str">
        <f t="shared" si="5"/>
        <v/>
      </c>
      <c r="M27" s="19">
        <f t="shared" si="3"/>
        <v>0</v>
      </c>
      <c r="N27" s="19">
        <f t="shared" si="3"/>
        <v>7.1387253553043192E-2</v>
      </c>
      <c r="P27" s="10" t="str">
        <f t="shared" si="6"/>
        <v/>
      </c>
    </row>
    <row r="28" spans="2:20" s="3" customFormat="1" ht="15.75" thickBot="1" x14ac:dyDescent="0.3">
      <c r="B28" s="4"/>
      <c r="C28" s="5"/>
      <c r="D28" s="5"/>
      <c r="F28" s="6"/>
      <c r="H28" s="5"/>
      <c r="I28" s="5"/>
      <c r="K28" s="6"/>
      <c r="M28" s="5"/>
      <c r="N28" s="5"/>
      <c r="P28" s="6"/>
    </row>
    <row r="29" spans="2:20" s="9" customFormat="1" ht="32.25" thickBot="1" x14ac:dyDescent="0.3">
      <c r="B29" s="22" t="s">
        <v>26</v>
      </c>
      <c r="C29" s="23">
        <f>C10+C13+C16+C19+C22+C25</f>
        <v>2457.6220895418151</v>
      </c>
      <c r="D29" s="23">
        <f>D10+D13+D16+D19+D22+D25</f>
        <v>3703.7752323187483</v>
      </c>
      <c r="E29" s="24"/>
      <c r="F29" s="25">
        <f>D29/C29-1</f>
        <v>0.50705645431810842</v>
      </c>
      <c r="G29" s="21"/>
      <c r="H29" s="26">
        <f>H10+H13+H16+H19+H22+H25</f>
        <v>64.541706188167254</v>
      </c>
      <c r="I29" s="23">
        <f>I10+I13+I16+I19+I22+I25</f>
        <v>184.92314501819385</v>
      </c>
      <c r="J29" s="24"/>
      <c r="K29" s="25">
        <f>I29/H29-1</f>
        <v>1.865172861700652</v>
      </c>
      <c r="L29" s="21"/>
      <c r="M29" s="26">
        <f>M10+M13+M16+M19+M22+M25</f>
        <v>2522.1637957299827</v>
      </c>
      <c r="N29" s="23">
        <f>N10+N13+N16+N19+N22+N25</f>
        <v>3888.6983773369416</v>
      </c>
      <c r="O29" s="24"/>
      <c r="P29" s="25">
        <f>N29/M29-1</f>
        <v>0.5418104026076731</v>
      </c>
    </row>
    <row r="31" spans="2:20" ht="32.25" thickBot="1" x14ac:dyDescent="0.3">
      <c r="B31" s="1"/>
      <c r="C31" s="11" t="str">
        <f>C8</f>
        <v>I-II kw. 2025</v>
      </c>
      <c r="D31" s="11" t="str">
        <f>D8</f>
        <v>I-II kw. 2026</v>
      </c>
      <c r="E31" s="9"/>
      <c r="F31" s="11" t="s">
        <v>27</v>
      </c>
      <c r="G31" s="9"/>
      <c r="H31" s="11" t="str">
        <f>H8</f>
        <v>I-II kw. 2025</v>
      </c>
      <c r="I31" s="11" t="str">
        <f>I8</f>
        <v>I-II kw. 2026</v>
      </c>
      <c r="J31" s="9"/>
      <c r="K31" s="11" t="s">
        <v>27</v>
      </c>
      <c r="L31" s="9"/>
      <c r="M31" s="11" t="str">
        <f>M8</f>
        <v>I-II kw. 2025</v>
      </c>
      <c r="N31" s="11" t="str">
        <f>N8</f>
        <v>I-II kw. 2026</v>
      </c>
      <c r="O31" s="9"/>
      <c r="P31" s="11" t="s">
        <v>27</v>
      </c>
    </row>
    <row r="32" spans="2:20" s="21" customFormat="1" ht="32.25" thickBot="1" x14ac:dyDescent="0.3">
      <c r="B32" s="22" t="s">
        <v>24</v>
      </c>
      <c r="C32" s="23">
        <f>SUM(C33:C37)</f>
        <v>127.96979013669707</v>
      </c>
      <c r="D32" s="23">
        <f>SUM(D33:D37)</f>
        <v>139.05926545440721</v>
      </c>
      <c r="E32" s="24"/>
      <c r="F32" s="25">
        <f>D32/C32-1</f>
        <v>8.6656978227942494E-2</v>
      </c>
      <c r="H32" s="26">
        <f>SUM(H33:H37)</f>
        <v>94.527355176734204</v>
      </c>
      <c r="I32" s="23">
        <f>SUM(I33:I37)</f>
        <v>111.90152651467407</v>
      </c>
      <c r="J32" s="24"/>
      <c r="K32" s="25">
        <f>I32/H32-1</f>
        <v>0.18380045972360115</v>
      </c>
      <c r="M32" s="26">
        <f>SUM(M33:M37)</f>
        <v>222.4971453134313</v>
      </c>
      <c r="N32" s="23">
        <f>SUM(N33:N37)</f>
        <v>250.96079196908127</v>
      </c>
      <c r="O32" s="24"/>
      <c r="P32" s="25">
        <f>N32/M32-1</f>
        <v>0.12792814314787404</v>
      </c>
    </row>
    <row r="33" spans="2:16" x14ac:dyDescent="0.25">
      <c r="B33" s="29" t="s">
        <v>28</v>
      </c>
      <c r="C33" s="30">
        <v>1.9140394682690789</v>
      </c>
      <c r="D33" s="30">
        <v>28.936550298987665</v>
      </c>
      <c r="F33" s="31">
        <f t="shared" ref="F33:F35" si="7">IFERROR(D33/C33-1,"")</f>
        <v>14.118053090700279</v>
      </c>
      <c r="H33" s="30">
        <v>1.9826917010572611</v>
      </c>
      <c r="I33" s="30">
        <v>3.2558677321699023</v>
      </c>
      <c r="K33" s="31">
        <f t="shared" ref="K33:K35" si="8">IFERROR(I33/H33-1,"")</f>
        <v>0.64214523641458032</v>
      </c>
      <c r="M33" s="30">
        <f t="shared" ref="M33:N37" si="9">C33+H33</f>
        <v>3.89673116932634</v>
      </c>
      <c r="N33" s="30">
        <f t="shared" si="9"/>
        <v>32.192418031157565</v>
      </c>
      <c r="P33" s="31">
        <f t="shared" ref="P33:P37" si="10">IFERROR(N33/M33-1,"")</f>
        <v>7.2613905430697017</v>
      </c>
    </row>
    <row r="34" spans="2:16" x14ac:dyDescent="0.25">
      <c r="B34" s="27" t="s">
        <v>29</v>
      </c>
      <c r="C34" s="20">
        <v>3.5037544905076388</v>
      </c>
      <c r="D34" s="20">
        <v>3.5600171715998536</v>
      </c>
      <c r="F34" s="28">
        <f t="shared" si="7"/>
        <v>1.605782632448749E-2</v>
      </c>
      <c r="H34" s="20">
        <v>0.79558328964480096</v>
      </c>
      <c r="I34" s="20">
        <v>1.2332526720195622</v>
      </c>
      <c r="K34" s="28">
        <f t="shared" si="8"/>
        <v>0.55012390037775272</v>
      </c>
      <c r="M34" s="20">
        <f t="shared" si="9"/>
        <v>4.2993377801524399</v>
      </c>
      <c r="N34" s="20">
        <f t="shared" si="9"/>
        <v>4.7932698436194157</v>
      </c>
      <c r="P34" s="28">
        <f t="shared" si="10"/>
        <v>0.1148856146514412</v>
      </c>
    </row>
    <row r="35" spans="2:16" x14ac:dyDescent="0.25">
      <c r="B35" s="27" t="s">
        <v>13</v>
      </c>
      <c r="C35" s="20">
        <v>114.29048765507922</v>
      </c>
      <c r="D35" s="20">
        <v>102.32743575971151</v>
      </c>
      <c r="F35" s="28">
        <f t="shared" si="7"/>
        <v>-0.10467233223705696</v>
      </c>
      <c r="H35" s="20">
        <v>90.960157837870852</v>
      </c>
      <c r="I35" s="20">
        <v>107.18618576138402</v>
      </c>
      <c r="K35" s="28">
        <f t="shared" si="8"/>
        <v>0.17838610122505227</v>
      </c>
      <c r="M35" s="20">
        <f t="shared" si="9"/>
        <v>205.25064549295007</v>
      </c>
      <c r="N35" s="20">
        <f t="shared" si="9"/>
        <v>209.51362152109553</v>
      </c>
      <c r="P35" s="28">
        <f t="shared" si="10"/>
        <v>2.0769610823425655E-2</v>
      </c>
    </row>
    <row r="36" spans="2:16" x14ac:dyDescent="0.25">
      <c r="B36" s="27" t="s">
        <v>14</v>
      </c>
      <c r="C36" s="20">
        <v>6.4092453929924381E-2</v>
      </c>
      <c r="D36" s="20">
        <v>0</v>
      </c>
      <c r="F36" s="28">
        <f>IFERROR(D36/C36-1,"")</f>
        <v>-1</v>
      </c>
      <c r="H36" s="20">
        <v>0</v>
      </c>
      <c r="I36" s="20">
        <v>0</v>
      </c>
      <c r="K36" s="28" t="str">
        <f>IFERROR(I36/H36-1,"")</f>
        <v/>
      </c>
      <c r="M36" s="20">
        <f t="shared" si="9"/>
        <v>6.4092453929924381E-2</v>
      </c>
      <c r="N36" s="20">
        <f t="shared" si="9"/>
        <v>0</v>
      </c>
      <c r="P36" s="28">
        <f t="shared" si="10"/>
        <v>-1</v>
      </c>
    </row>
    <row r="37" spans="2:16" ht="30" x14ac:dyDescent="0.25">
      <c r="B37" s="27" t="s">
        <v>15</v>
      </c>
      <c r="C37" s="19">
        <v>8.197416068911215</v>
      </c>
      <c r="D37" s="19">
        <v>4.2352622241081948</v>
      </c>
      <c r="E37" s="3"/>
      <c r="F37" s="10">
        <f t="shared" ref="F37" si="11">IFERROR(D37/C37-1,"")</f>
        <v>-0.48334180081812972</v>
      </c>
      <c r="G37" s="3"/>
      <c r="H37" s="19">
        <v>0.78892234816129858</v>
      </c>
      <c r="I37" s="19">
        <v>0.22622034910058356</v>
      </c>
      <c r="J37" s="3"/>
      <c r="K37" s="10">
        <f t="shared" ref="K37" si="12">IFERROR(I37/H37-1,"")</f>
        <v>-0.71325397280502467</v>
      </c>
      <c r="L37" s="3"/>
      <c r="M37" s="19">
        <f t="shared" si="9"/>
        <v>8.9863384170725134</v>
      </c>
      <c r="N37" s="19">
        <f t="shared" si="9"/>
        <v>4.4614825732087784</v>
      </c>
      <c r="O37" s="3"/>
      <c r="P37" s="10">
        <f t="shared" si="10"/>
        <v>-0.50352608969936852</v>
      </c>
    </row>
    <row r="38" spans="2:16" ht="15.75" thickBot="1" x14ac:dyDescent="0.3"/>
    <row r="39" spans="2:16" s="9" customFormat="1" ht="32.25" thickBot="1" x14ac:dyDescent="0.3">
      <c r="B39" s="22" t="s">
        <v>25</v>
      </c>
      <c r="C39" s="23">
        <f>C29+C32</f>
        <v>2585.5918796785122</v>
      </c>
      <c r="D39" s="23">
        <f>D29+D32</f>
        <v>3842.8344977731554</v>
      </c>
      <c r="E39" s="24"/>
      <c r="F39" s="25">
        <f>D39/C39-1</f>
        <v>0.48624944562053862</v>
      </c>
      <c r="G39" s="21"/>
      <c r="H39" s="26">
        <f>H29+H32</f>
        <v>159.06906136490147</v>
      </c>
      <c r="I39" s="23">
        <f>I29+I32</f>
        <v>296.82467153286791</v>
      </c>
      <c r="J39" s="24"/>
      <c r="K39" s="25">
        <f>I39/H39-1</f>
        <v>0.8660113348626457</v>
      </c>
      <c r="L39" s="21"/>
      <c r="M39" s="26">
        <f>M29+M32</f>
        <v>2744.6609410434139</v>
      </c>
      <c r="N39" s="23">
        <f>N29+N32</f>
        <v>4139.6591693060227</v>
      </c>
      <c r="O39" s="24"/>
      <c r="P39" s="25">
        <f>N39/M39-1</f>
        <v>0.50825885536604187</v>
      </c>
    </row>
  </sheetData>
  <mergeCells count="3">
    <mergeCell ref="C6:F6"/>
    <mergeCell ref="H6:K6"/>
    <mergeCell ref="M6:P6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496d7198-9f9d-4622-9e51-1f4cc740ad48" value=""/>
</sisl>
</file>

<file path=customXml/itemProps1.xml><?xml version="1.0" encoding="utf-8"?>
<ds:datastoreItem xmlns:ds="http://schemas.openxmlformats.org/officeDocument/2006/customXml" ds:itemID="{0AF6C4DF-8F4D-4575-B24B-0194669E8EA6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zielone aktywa I kw. 2026</vt:lpstr>
      <vt:lpstr>zielone aktywa I-II kw. 2026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Magdalena Gulczyńska</cp:lastModifiedBy>
  <dcterms:created xsi:type="dcterms:W3CDTF">2024-02-12T08:08:21Z</dcterms:created>
  <dcterms:modified xsi:type="dcterms:W3CDTF">2026-08-05T11:54:09Z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2f708164-d9e1-4c1e-ae54-24795d99fc4c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uid="496d7198-9f9d-4622-9e51-1f4cc740ad48" value="" /&gt;&lt;/sisl&gt;</vt:lpwstr>
  </property>
  <property fmtid="{D5CDD505-2E9C-101B-9397-08002B2CF9AE}" pid="7" name="bjDocumentSecurityLabel">
    <vt:lpwstr>Klasyfikacja: Klient/Kontrahent | Customer/Contractor (C1)</vt:lpwstr>
  </property>
  <property fmtid="{D5CDD505-2E9C-101B-9397-08002B2CF9AE}" pid="8" name="bjpmDocIH">
    <vt:lpwstr>9XVGSjwXshVqX/RBNeK5IFV6X+tu/9G6</vt:lpwstr>
  </property>
</Properties>
</file>