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105" windowWidth="19185" windowHeight="11895" activeTab="1"/>
  </bookViews>
  <sheets>
    <sheet name="finansowanie rynku" sheetId="1" r:id="rId1"/>
    <sheet name="struktura walutowa" sheetId="2" r:id="rId2"/>
  </sheets>
  <externalReferences>
    <externalReference r:id="rId3"/>
  </externalReferences>
  <calcPr calcId="145621"/>
</workbook>
</file>

<file path=xl/calcChain.xml><?xml version="1.0" encoding="utf-8"?>
<calcChain xmlns="http://schemas.openxmlformats.org/spreadsheetml/2006/main">
  <c r="P19" i="1" l="1"/>
  <c r="O19" i="1"/>
  <c r="D19" i="1"/>
  <c r="C19" i="1"/>
  <c r="R34" i="1"/>
  <c r="J34" i="1"/>
  <c r="I34" i="1"/>
  <c r="L34" i="1" s="1"/>
  <c r="R32" i="1"/>
  <c r="F32" i="1"/>
  <c r="R28" i="1"/>
  <c r="J28" i="1"/>
  <c r="F28" i="1"/>
  <c r="J27" i="1"/>
  <c r="R27" i="1"/>
  <c r="I27" i="1"/>
  <c r="F27" i="1"/>
  <c r="R26" i="1"/>
  <c r="J26" i="1"/>
  <c r="F26" i="1"/>
  <c r="J25" i="1"/>
  <c r="R25" i="1"/>
  <c r="I25" i="1"/>
  <c r="R24" i="1"/>
  <c r="J24" i="1"/>
  <c r="F24" i="1"/>
  <c r="R23" i="1"/>
  <c r="J23" i="1"/>
  <c r="I23" i="1"/>
  <c r="R22" i="1"/>
  <c r="J22" i="1"/>
  <c r="F22" i="1"/>
  <c r="J21" i="1"/>
  <c r="R21" i="1"/>
  <c r="I21" i="1"/>
  <c r="R20" i="1"/>
  <c r="J20" i="1"/>
  <c r="F20" i="1"/>
  <c r="R18" i="1"/>
  <c r="J18" i="1"/>
  <c r="F18" i="1"/>
  <c r="R17" i="1"/>
  <c r="J17" i="1"/>
  <c r="I17" i="1"/>
  <c r="P16" i="1"/>
  <c r="P30" i="1" s="1"/>
  <c r="O16" i="1"/>
  <c r="O30" i="1" s="1"/>
  <c r="D16" i="1"/>
  <c r="D30" i="1" s="1"/>
  <c r="C16" i="1"/>
  <c r="C30" i="1" s="1"/>
  <c r="O8" i="1"/>
  <c r="I8" i="1"/>
  <c r="C8" i="1"/>
  <c r="F19" i="1" l="1"/>
  <c r="R19" i="1"/>
  <c r="J16" i="1"/>
  <c r="J30" i="1" s="1"/>
  <c r="L27" i="1"/>
  <c r="J19" i="1"/>
  <c r="R16" i="1"/>
  <c r="F16" i="1"/>
  <c r="L17" i="1"/>
  <c r="L21" i="1"/>
  <c r="L23" i="1"/>
  <c r="L25" i="1"/>
  <c r="D36" i="1"/>
  <c r="P36" i="1"/>
  <c r="F17" i="1"/>
  <c r="I18" i="1"/>
  <c r="L18" i="1" s="1"/>
  <c r="I20" i="1"/>
  <c r="F21" i="1"/>
  <c r="I22" i="1"/>
  <c r="L22" i="1" s="1"/>
  <c r="F23" i="1"/>
  <c r="I24" i="1"/>
  <c r="L24" i="1" s="1"/>
  <c r="F25" i="1"/>
  <c r="I26" i="1"/>
  <c r="L26" i="1" s="1"/>
  <c r="I28" i="1"/>
  <c r="L28" i="1" s="1"/>
  <c r="I32" i="1"/>
  <c r="F34" i="1"/>
  <c r="J32" i="1"/>
  <c r="O36" i="1" l="1"/>
  <c r="R30" i="1"/>
  <c r="J36" i="1"/>
  <c r="L32" i="1"/>
  <c r="C36" i="1"/>
  <c r="F30" i="1"/>
  <c r="I19" i="1"/>
  <c r="L19" i="1" s="1"/>
  <c r="L20" i="1"/>
  <c r="I16" i="1"/>
  <c r="F36" i="1" l="1"/>
  <c r="R36" i="1"/>
  <c r="I30" i="1"/>
  <c r="L16" i="1"/>
  <c r="L30" i="1" l="1"/>
  <c r="I36" i="1"/>
  <c r="L36" i="1" l="1"/>
</calcChain>
</file>

<file path=xl/sharedStrings.xml><?xml version="1.0" encoding="utf-8"?>
<sst xmlns="http://schemas.openxmlformats.org/spreadsheetml/2006/main" count="134" uniqueCount="44">
  <si>
    <t>IT</t>
  </si>
  <si>
    <t>MiU</t>
  </si>
  <si>
    <t>Other</t>
  </si>
  <si>
    <t>Dane za I-IV Q 2012 - struktura walutowa nowej produkcji oraz jej parametry</t>
  </si>
  <si>
    <t>Currency Le</t>
  </si>
  <si>
    <t>Vehicles</t>
  </si>
  <si>
    <t>Machines</t>
  </si>
  <si>
    <t>Movables</t>
  </si>
  <si>
    <t>Real estate</t>
  </si>
  <si>
    <t>PLN</t>
  </si>
  <si>
    <t>Market structure</t>
  </si>
  <si>
    <t>Currency IL</t>
  </si>
  <si>
    <t>Parameters Le</t>
  </si>
  <si>
    <t>initial payment</t>
  </si>
  <si>
    <t>duration</t>
  </si>
  <si>
    <t>Parameters IL</t>
  </si>
  <si>
    <t>Związek Polskiego Leasingu</t>
  </si>
  <si>
    <t>Finansowanie rynku po IV kwartałach 2012</t>
  </si>
  <si>
    <t>pojazdy</t>
  </si>
  <si>
    <t>osobowe</t>
  </si>
  <si>
    <t>cięzarowe do 3,5 t</t>
  </si>
  <si>
    <t>ciężarowe</t>
  </si>
  <si>
    <t>ciężarowe pow. 3,5 t</t>
  </si>
  <si>
    <t>ciągniki siodłowe</t>
  </si>
  <si>
    <t>naczepy/przyczepy</t>
  </si>
  <si>
    <t>autobusy</t>
  </si>
  <si>
    <t>inne</t>
  </si>
  <si>
    <t>samoloty, statki, kolej</t>
  </si>
  <si>
    <t xml:space="preserve">nieruchomości wył. w zarządzaniu </t>
  </si>
  <si>
    <t>Ruchomości (leasing+pożyczki )</t>
  </si>
  <si>
    <t>Nieruchomości ( leasing+pożyczki )</t>
  </si>
  <si>
    <t xml:space="preserve">Ogółem </t>
  </si>
  <si>
    <t>Rynek 2012</t>
  </si>
  <si>
    <t xml:space="preserve"> </t>
  </si>
  <si>
    <t>I-IX 2011</t>
  </si>
  <si>
    <t>I-IX 2012</t>
  </si>
  <si>
    <t>I-IX 12 / I-IX 11</t>
  </si>
  <si>
    <t>X-XII 2011</t>
  </si>
  <si>
    <t>X-XII 2012</t>
  </si>
  <si>
    <t>X-XII 12 / X-XII 11</t>
  </si>
  <si>
    <t>I-XII 2011</t>
  </si>
  <si>
    <t>I-XII 2012</t>
  </si>
  <si>
    <t>I_XII 12 / I-XII 11</t>
  </si>
  <si>
    <t>Warszawa 2013.01.18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</si>
</sst>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%"/>
    <numFmt numFmtId="165" formatCode="#,##0.0"/>
    <numFmt numFmtId="166" formatCode="0.0"/>
  </numFmts>
  <fonts count="20" x14ac:knownFonts="1">
    <font>
      <sz val="10"/>
      <name val="Arial CE"/>
      <charset val="238"/>
    </font>
    <font>
      <sz val="10"/>
      <name val="Arial"/>
      <family val="2"/>
      <charset val="238"/>
    </font>
    <font>
      <sz val="8"/>
      <name val="Arial"/>
      <family val="2"/>
    </font>
    <font>
      <b/>
      <sz val="14"/>
      <color indexed="8"/>
      <name val="Arial"/>
      <family val="2"/>
    </font>
    <font>
      <b/>
      <sz val="11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b/>
      <sz val="8"/>
      <name val="Arial"/>
      <family val="2"/>
      <charset val="238"/>
    </font>
    <font>
      <sz val="10"/>
      <name val="Arial CE"/>
      <charset val="238"/>
    </font>
    <font>
      <b/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8"/>
      <color indexed="45"/>
      <name val="Arial"/>
      <family val="2"/>
    </font>
    <font>
      <b/>
      <sz val="12"/>
      <color indexed="45"/>
      <name val="Arial"/>
      <family val="2"/>
    </font>
    <font>
      <sz val="10"/>
      <color indexed="22"/>
      <name val="Arial"/>
      <family val="2"/>
    </font>
    <font>
      <b/>
      <sz val="10"/>
      <name val="Arial CE"/>
      <charset val="238"/>
    </font>
    <font>
      <b/>
      <sz val="8"/>
      <name val="Arial CE"/>
      <charset val="238"/>
    </font>
    <font>
      <b/>
      <sz val="16"/>
      <name val="Arial CE"/>
      <charset val="238"/>
    </font>
    <font>
      <b/>
      <sz val="14"/>
      <name val="Arial"/>
      <family val="2"/>
      <charset val="238"/>
    </font>
    <font>
      <b/>
      <sz val="10"/>
      <color indexed="45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medium">
        <color indexed="55"/>
      </left>
      <right style="thin">
        <color indexed="55"/>
      </right>
      <top style="medium">
        <color indexed="55"/>
      </top>
      <bottom style="medium">
        <color indexed="55"/>
      </bottom>
      <diagonal/>
    </border>
    <border>
      <left style="thin">
        <color indexed="55"/>
      </left>
      <right style="thin">
        <color indexed="55"/>
      </right>
      <top style="medium">
        <color indexed="55"/>
      </top>
      <bottom style="medium">
        <color indexed="55"/>
      </bottom>
      <diagonal/>
    </border>
    <border>
      <left style="thin">
        <color indexed="55"/>
      </left>
      <right style="medium">
        <color indexed="55"/>
      </right>
      <top style="medium">
        <color indexed="55"/>
      </top>
      <bottom style="medium">
        <color indexed="55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</borders>
  <cellStyleXfs count="9">
    <xf numFmtId="0" fontId="0" fillId="0" borderId="0"/>
    <xf numFmtId="9" fontId="8" fillId="0" borderId="0" applyFont="0" applyFill="0" applyBorder="0" applyAlignment="0" applyProtection="0"/>
    <xf numFmtId="0" fontId="1" fillId="0" borderId="0" applyBorder="0"/>
    <xf numFmtId="0" fontId="1" fillId="0" borderId="0"/>
    <xf numFmtId="0" fontId="8" fillId="0" borderId="0"/>
    <xf numFmtId="0" fontId="1" fillId="0" borderId="0"/>
    <xf numFmtId="0" fontId="8" fillId="0" borderId="0"/>
    <xf numFmtId="0" fontId="1" fillId="0" borderId="0"/>
    <xf numFmtId="0" fontId="8" fillId="0" borderId="0"/>
  </cellStyleXfs>
  <cellXfs count="61">
    <xf numFmtId="0" fontId="0" fillId="0" borderId="0" xfId="0"/>
    <xf numFmtId="0" fontId="2" fillId="0" borderId="0" xfId="2" applyFont="1" applyFill="1"/>
    <xf numFmtId="0" fontId="3" fillId="0" borderId="0" xfId="2" applyFont="1" applyFill="1" applyAlignment="1">
      <alignment vertical="center"/>
    </xf>
    <xf numFmtId="0" fontId="1" fillId="0" borderId="0" xfId="2"/>
    <xf numFmtId="0" fontId="2" fillId="0" borderId="0" xfId="2" applyFont="1"/>
    <xf numFmtId="0" fontId="4" fillId="0" borderId="0" xfId="2" applyFont="1" applyFill="1" applyAlignment="1">
      <alignment horizontal="center" vertical="center" wrapText="1"/>
    </xf>
    <xf numFmtId="0" fontId="5" fillId="0" borderId="0" xfId="2" applyFont="1" applyFill="1" applyAlignment="1">
      <alignment vertical="center"/>
    </xf>
    <xf numFmtId="0" fontId="6" fillId="0" borderId="0" xfId="2" applyFont="1" applyFill="1" applyBorder="1" applyAlignment="1">
      <alignment horizontal="center" vertical="center" wrapText="1"/>
    </xf>
    <xf numFmtId="0" fontId="6" fillId="2" borderId="1" xfId="2" applyFont="1" applyFill="1" applyBorder="1" applyAlignment="1">
      <alignment horizontal="center" vertical="center" wrapText="1"/>
    </xf>
    <xf numFmtId="0" fontId="7" fillId="2" borderId="1" xfId="2" applyFont="1" applyFill="1" applyBorder="1" applyAlignment="1">
      <alignment horizontal="center" vertical="center" wrapText="1"/>
    </xf>
    <xf numFmtId="164" fontId="2" fillId="0" borderId="0" xfId="1" applyNumberFormat="1" applyFont="1" applyFill="1" applyBorder="1" applyAlignment="1">
      <alignment vertical="center"/>
    </xf>
    <xf numFmtId="165" fontId="10" fillId="3" borderId="2" xfId="2" applyNumberFormat="1" applyFont="1" applyFill="1" applyBorder="1" applyAlignment="1">
      <alignment vertical="center"/>
    </xf>
    <xf numFmtId="164" fontId="2" fillId="3" borderId="2" xfId="1" applyNumberFormat="1" applyFont="1" applyFill="1" applyBorder="1" applyAlignment="1">
      <alignment vertical="center"/>
    </xf>
    <xf numFmtId="165" fontId="2" fillId="3" borderId="2" xfId="2" applyNumberFormat="1" applyFont="1" applyFill="1" applyBorder="1" applyAlignment="1">
      <alignment vertical="center"/>
    </xf>
    <xf numFmtId="165" fontId="2" fillId="3" borderId="1" xfId="2" applyNumberFormat="1" applyFont="1" applyFill="1" applyBorder="1" applyAlignment="1">
      <alignment vertical="center"/>
    </xf>
    <xf numFmtId="0" fontId="1" fillId="0" borderId="0" xfId="2" applyFill="1"/>
    <xf numFmtId="0" fontId="9" fillId="0" borderId="0" xfId="2" applyFont="1" applyFill="1" applyAlignment="1">
      <alignment vertical="center"/>
    </xf>
    <xf numFmtId="165" fontId="10" fillId="0" borderId="0" xfId="2" applyNumberFormat="1" applyFont="1" applyFill="1" applyAlignment="1">
      <alignment vertical="center"/>
    </xf>
    <xf numFmtId="3" fontId="2" fillId="0" borderId="0" xfId="2" applyNumberFormat="1" applyFont="1" applyFill="1" applyAlignment="1">
      <alignment vertical="center"/>
    </xf>
    <xf numFmtId="164" fontId="11" fillId="0" borderId="0" xfId="1" applyNumberFormat="1" applyFont="1" applyFill="1" applyBorder="1" applyAlignment="1">
      <alignment vertical="center"/>
    </xf>
    <xf numFmtId="0" fontId="11" fillId="3" borderId="3" xfId="2" applyFont="1" applyFill="1" applyBorder="1" applyAlignment="1">
      <alignment vertical="center"/>
    </xf>
    <xf numFmtId="165" fontId="11" fillId="3" borderId="4" xfId="2" applyNumberFormat="1" applyFont="1" applyFill="1" applyBorder="1" applyAlignment="1">
      <alignment vertical="center"/>
    </xf>
    <xf numFmtId="164" fontId="11" fillId="3" borderId="5" xfId="1" applyNumberFormat="1" applyFont="1" applyFill="1" applyBorder="1" applyAlignment="1">
      <alignment vertical="center"/>
    </xf>
    <xf numFmtId="164" fontId="12" fillId="0" borderId="0" xfId="1" applyNumberFormat="1" applyFont="1" applyFill="1" applyBorder="1" applyAlignment="1">
      <alignment vertical="center"/>
    </xf>
    <xf numFmtId="165" fontId="13" fillId="0" borderId="0" xfId="2" applyNumberFormat="1" applyFont="1" applyFill="1" applyBorder="1" applyAlignment="1">
      <alignment vertical="center"/>
    </xf>
    <xf numFmtId="165" fontId="11" fillId="0" borderId="4" xfId="2" applyNumberFormat="1" applyFont="1" applyFill="1" applyBorder="1" applyAlignment="1">
      <alignment vertical="center"/>
    </xf>
    <xf numFmtId="165" fontId="14" fillId="0" borderId="0" xfId="2" applyNumberFormat="1" applyFont="1" applyFill="1" applyAlignment="1">
      <alignment vertical="center"/>
    </xf>
    <xf numFmtId="9" fontId="10" fillId="0" borderId="0" xfId="1" applyFont="1" applyFill="1"/>
    <xf numFmtId="165" fontId="10" fillId="0" borderId="0" xfId="1" applyNumberFormat="1" applyFont="1" applyFill="1"/>
    <xf numFmtId="3" fontId="2" fillId="0" borderId="0" xfId="2" applyNumberFormat="1" applyFont="1" applyFill="1"/>
    <xf numFmtId="0" fontId="5" fillId="0" borderId="0" xfId="2" applyFont="1" applyFill="1" applyBorder="1" applyAlignment="1">
      <alignment vertical="center"/>
    </xf>
    <xf numFmtId="3" fontId="10" fillId="0" borderId="0" xfId="1" applyNumberFormat="1" applyFont="1" applyFill="1" applyBorder="1"/>
    <xf numFmtId="0" fontId="1" fillId="0" borderId="0" xfId="2" applyFill="1" applyBorder="1"/>
    <xf numFmtId="9" fontId="2" fillId="0" borderId="0" xfId="1" applyFont="1" applyFill="1" applyBorder="1"/>
    <xf numFmtId="165" fontId="1" fillId="0" borderId="0" xfId="2" applyNumberFormat="1" applyFill="1"/>
    <xf numFmtId="0" fontId="2" fillId="0" borderId="0" xfId="2" applyFont="1" applyFill="1" applyBorder="1"/>
    <xf numFmtId="165" fontId="15" fillId="0" borderId="0" xfId="1" applyNumberFormat="1" applyFont="1" applyFill="1" applyBorder="1" applyAlignment="1"/>
    <xf numFmtId="0" fontId="2" fillId="0" borderId="0" xfId="3" applyFont="1" applyFill="1" applyBorder="1" applyAlignment="1">
      <alignment horizontal="center" vertical="center" wrapText="1"/>
    </xf>
    <xf numFmtId="164" fontId="15" fillId="0" borderId="0" xfId="1" applyNumberFormat="1" applyFont="1" applyFill="1" applyBorder="1" applyAlignment="1"/>
    <xf numFmtId="166" fontId="2" fillId="0" borderId="0" xfId="2" applyNumberFormat="1" applyFont="1" applyFill="1" applyBorder="1"/>
    <xf numFmtId="0" fontId="17" fillId="0" borderId="0" xfId="0" applyFont="1"/>
    <xf numFmtId="0" fontId="15" fillId="2" borderId="6" xfId="0" applyFont="1" applyFill="1" applyBorder="1" applyAlignment="1">
      <alignment horizontal="center"/>
    </xf>
    <xf numFmtId="164" fontId="15" fillId="0" borderId="6" xfId="1" applyNumberFormat="1" applyFont="1" applyFill="1" applyBorder="1"/>
    <xf numFmtId="0" fontId="16" fillId="2" borderId="6" xfId="0" applyFont="1" applyFill="1" applyBorder="1" applyAlignment="1">
      <alignment horizontal="center" vertical="center" wrapText="1"/>
    </xf>
    <xf numFmtId="10" fontId="15" fillId="0" borderId="6" xfId="1" applyNumberFormat="1" applyFont="1" applyFill="1" applyBorder="1" applyAlignment="1"/>
    <xf numFmtId="165" fontId="15" fillId="0" borderId="6" xfId="1" applyNumberFormat="1" applyFont="1" applyFill="1" applyBorder="1" applyAlignment="1"/>
    <xf numFmtId="164" fontId="15" fillId="0" borderId="6" xfId="1" applyNumberFormat="1" applyFont="1" applyFill="1" applyBorder="1" applyAlignment="1"/>
    <xf numFmtId="0" fontId="18" fillId="0" borderId="0" xfId="2" applyFont="1" applyFill="1"/>
    <xf numFmtId="0" fontId="18" fillId="0" borderId="0" xfId="2" applyFont="1"/>
    <xf numFmtId="0" fontId="9" fillId="0" borderId="2" xfId="2" applyFont="1" applyFill="1" applyBorder="1" applyAlignment="1">
      <alignment vertical="center"/>
    </xf>
    <xf numFmtId="0" fontId="2" fillId="0" borderId="2" xfId="2" applyFont="1" applyFill="1" applyBorder="1" applyAlignment="1">
      <alignment horizontal="left" vertical="center" indent="1"/>
    </xf>
    <xf numFmtId="0" fontId="2" fillId="0" borderId="2" xfId="2" applyFont="1" applyFill="1" applyBorder="1" applyAlignment="1">
      <alignment horizontal="left" vertical="center" indent="2"/>
    </xf>
    <xf numFmtId="0" fontId="9" fillId="0" borderId="3" xfId="2" applyFont="1" applyFill="1" applyBorder="1" applyAlignment="1">
      <alignment vertical="center" wrapText="1"/>
    </xf>
    <xf numFmtId="0" fontId="19" fillId="0" borderId="0" xfId="2" applyFont="1" applyFill="1" applyBorder="1" applyAlignment="1">
      <alignment vertical="center"/>
    </xf>
    <xf numFmtId="0" fontId="9" fillId="0" borderId="3" xfId="2" applyFont="1" applyFill="1" applyBorder="1" applyAlignment="1">
      <alignment vertical="center"/>
    </xf>
    <xf numFmtId="0" fontId="4" fillId="0" borderId="0" xfId="2" applyFont="1" applyFill="1" applyAlignment="1">
      <alignment horizontal="center" vertical="center" wrapText="1"/>
    </xf>
    <xf numFmtId="0" fontId="15" fillId="2" borderId="6" xfId="0" applyFont="1" applyFill="1" applyBorder="1" applyAlignment="1">
      <alignment horizontal="center" vertical="center"/>
    </xf>
    <xf numFmtId="0" fontId="15" fillId="2" borderId="8" xfId="0" applyFont="1" applyFill="1" applyBorder="1" applyAlignment="1">
      <alignment horizontal="center" vertical="center"/>
    </xf>
    <xf numFmtId="0" fontId="15" fillId="2" borderId="9" xfId="0" applyFont="1" applyFill="1" applyBorder="1" applyAlignment="1">
      <alignment horizontal="center" vertical="center"/>
    </xf>
    <xf numFmtId="0" fontId="15" fillId="2" borderId="7" xfId="0" applyFont="1" applyFill="1" applyBorder="1" applyAlignment="1">
      <alignment horizontal="center" vertical="center"/>
    </xf>
    <xf numFmtId="0" fontId="15" fillId="2" borderId="10" xfId="0" applyFont="1" applyFill="1" applyBorder="1" applyAlignment="1">
      <alignment horizontal="center" vertical="center"/>
    </xf>
  </cellXfs>
  <cellStyles count="9">
    <cellStyle name="%" xfId="4"/>
    <cellStyle name="_Zbiorczy 2008 final" xfId="5"/>
    <cellStyle name="0,0_x000d__x000a_NA_x000d__x000a_" xfId="6"/>
    <cellStyle name="Normal_leasing" xfId="7"/>
    <cellStyle name="Normalny" xfId="0" builtinId="0"/>
    <cellStyle name="Normalny_Leasing market at the end of 2005" xfId="2"/>
    <cellStyle name="Normalny_wyniki.1q.2007.zbiorcze_ZPL" xfId="3"/>
    <cellStyle name="Procentowy" xfId="1" builtinId="5"/>
    <cellStyle name="Styl 1" xf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772781918730493"/>
          <c:y val="0.26078481308366513"/>
          <c:w val="0.71212384633880321"/>
          <c:h val="0.36862815684006783"/>
        </c:manualLayout>
      </c:layout>
      <c:pieChart>
        <c:varyColors val="1"/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 w="25400">
          <a:noFill/>
        </a:ln>
      </c:spPr>
    </c:plotArea>
    <c:plotVisOnly val="1"/>
    <c:dispBlanksAs val="zero"/>
    <c:showDLblsOverMax val="0"/>
  </c:chart>
  <c:spPr>
    <a:noFill/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 CE"/>
          <a:ea typeface="Arial CE"/>
          <a:cs typeface="Arial CE"/>
        </a:defRPr>
      </a:pPr>
      <a:endParaRPr lang="pl-PL"/>
    </a:p>
  </c:txPr>
  <c:printSettings>
    <c:headerFooter alignWithMargins="0"/>
    <c:pageMargins b="1" l="0.75000000000000078" r="0.75000000000000078" t="1" header="0.5" footer="0.5"/>
    <c:pageSetup paperSize="9" orientation="landscape" horizontalDpi="-1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3364557062150318"/>
          <c:y val="0.24742299178352517"/>
          <c:w val="0.58567156369123496"/>
          <c:h val="0.48453669224273682"/>
        </c:manualLayout>
      </c:layout>
      <c:pieChart>
        <c:varyColors val="1"/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 w="25400">
          <a:noFill/>
        </a:ln>
      </c:spPr>
    </c:plotArea>
    <c:plotVisOnly val="1"/>
    <c:dispBlanksAs val="zero"/>
    <c:showDLblsOverMax val="0"/>
  </c:chart>
  <c:spPr>
    <a:noFill/>
    <a:ln w="9525">
      <a:noFill/>
    </a:ln>
  </c:spPr>
  <c:txPr>
    <a:bodyPr/>
    <a:lstStyle/>
    <a:p>
      <a:pPr>
        <a:defRPr sz="450" b="0" i="0" u="none" strike="noStrike" baseline="0">
          <a:solidFill>
            <a:srgbClr val="000000"/>
          </a:solidFill>
          <a:latin typeface="Arial CE"/>
          <a:ea typeface="Arial CE"/>
          <a:cs typeface="Arial CE"/>
        </a:defRPr>
      </a:pPr>
      <a:endParaRPr lang="pl-PL"/>
    </a:p>
  </c:txPr>
  <c:printSettings>
    <c:headerFooter alignWithMargins="0"/>
    <c:pageMargins b="1" l="0.75000000000000078" r="0.75000000000000078" t="1" header="0.5" footer="0.5"/>
    <c:pageSetup paperSize="9"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772781918730493"/>
          <c:y val="0.2536082474226804"/>
          <c:w val="0.71212384633880321"/>
          <c:h val="0.38762886597938251"/>
        </c:manualLayout>
      </c:layout>
      <c:pieChart>
        <c:varyColors val="1"/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 w="25400">
          <a:noFill/>
        </a:ln>
      </c:spPr>
    </c:plotArea>
    <c:plotVisOnly val="1"/>
    <c:dispBlanksAs val="zero"/>
    <c:showDLblsOverMax val="0"/>
  </c:chart>
  <c:spPr>
    <a:noFill/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 CE"/>
          <a:ea typeface="Arial CE"/>
          <a:cs typeface="Arial CE"/>
        </a:defRPr>
      </a:pPr>
      <a:endParaRPr lang="pl-PL"/>
    </a:p>
  </c:txPr>
  <c:printSettings>
    <c:headerFooter alignWithMargins="0"/>
    <c:pageMargins b="1" l="0.75000000000000078" r="0.75000000000000078" t="1" header="0.5" footer="0.5"/>
    <c:pageSetup orientation="portrait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 CE"/>
                <a:ea typeface="Arial CE"/>
                <a:cs typeface="Arial CE"/>
              </a:defRPr>
            </a:pPr>
            <a:r>
              <a:rPr lang="pl-PL"/>
              <a:t>struktura ruchomości I- XII </a:t>
            </a:r>
            <a:r>
              <a:rPr lang="pl-PL" baseline="0"/>
              <a:t>Q</a:t>
            </a:r>
            <a:r>
              <a:rPr lang="pl-PL"/>
              <a:t> 2012</a:t>
            </a:r>
          </a:p>
        </c:rich>
      </c:tx>
      <c:layout>
        <c:manualLayout>
          <c:xMode val="edge"/>
          <c:yMode val="edge"/>
          <c:x val="0.18939473474906562"/>
          <c:y val="0.7078445782512480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772781918730493"/>
          <c:y val="0.26078481308366513"/>
          <c:w val="0.71212384633880321"/>
          <c:h val="0.36862815684006783"/>
        </c:manualLayout>
      </c:layout>
      <c:pieChart>
        <c:varyColors val="1"/>
        <c:ser>
          <c:idx val="0"/>
          <c:order val="0"/>
          <c:spPr>
            <a:solidFill>
              <a:srgbClr val="FFFFBD"/>
            </a:solidFill>
            <a:ln w="12700">
              <a:solidFill>
                <a:srgbClr val="000000"/>
              </a:solidFill>
              <a:prstDash val="solid"/>
            </a:ln>
          </c:spPr>
          <c:dPt>
            <c:idx val="0"/>
            <c:bubble3D val="0"/>
            <c:spPr>
              <a:solidFill>
                <a:srgbClr val="B2B2B2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FFE471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rgbClr val="DDDDDD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1.3810004009050561E-2"/>
                  <c:y val="8.8251028800405223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1"/>
              <c:layout/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2"/>
              <c:layout>
                <c:manualLayout>
                  <c:x val="-0.17734993811442232"/>
                  <c:y val="2.0118990171191679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3"/>
              <c:layout>
                <c:manualLayout>
                  <c:x val="-1.6052682562992221E-2"/>
                  <c:y val="-3.6303390713972872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4"/>
              <c:layout>
                <c:manualLayout>
                  <c:x val="0.23854174033984249"/>
                  <c:y val="-1.6999099737318692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numFmt formatCode="0.0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0" i="0" u="none" strike="noStrike" baseline="0">
                    <a:solidFill>
                      <a:srgbClr val="000000"/>
                    </a:solidFill>
                    <a:latin typeface="Arial CE"/>
                    <a:ea typeface="Arial CE"/>
                    <a:cs typeface="Arial CE"/>
                  </a:defRPr>
                </a:pPr>
                <a:endParaRPr lang="pl-PL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</c:dLbls>
          <c:cat>
            <c:strRef>
              <c:f>('finansowanie rynku'!$N$16,'finansowanie rynku'!$N$25:$N$28)</c:f>
              <c:strCache>
                <c:ptCount val="5"/>
                <c:pt idx="0">
                  <c:v>pojazdy</c:v>
                </c:pt>
                <c:pt idx="1">
                  <c:v>MiU</c:v>
                </c:pt>
                <c:pt idx="2">
                  <c:v>IT</c:v>
                </c:pt>
                <c:pt idx="3">
                  <c:v>samoloty, statki, kolej</c:v>
                </c:pt>
                <c:pt idx="4">
                  <c:v>inne</c:v>
                </c:pt>
              </c:strCache>
            </c:strRef>
          </c:cat>
          <c:val>
            <c:numRef>
              <c:f>('finansowanie rynku'!$P$16,'finansowanie rynku'!$P$25:$P$28)</c:f>
              <c:numCache>
                <c:formatCode>#,##0.0</c:formatCode>
                <c:ptCount val="5"/>
                <c:pt idx="0">
                  <c:v>16856.842673003513</c:v>
                </c:pt>
                <c:pt idx="1">
                  <c:v>11132.173056928141</c:v>
                </c:pt>
                <c:pt idx="2">
                  <c:v>553.86032836538459</c:v>
                </c:pt>
                <c:pt idx="3">
                  <c:v>919.59083057426528</c:v>
                </c:pt>
                <c:pt idx="4">
                  <c:v>295.2192440392954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 w="25400">
          <a:noFill/>
        </a:ln>
      </c:spPr>
    </c:plotArea>
    <c:plotVisOnly val="1"/>
    <c:dispBlanksAs val="zero"/>
    <c:showDLblsOverMax val="0"/>
  </c:chart>
  <c:spPr>
    <a:noFill/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 CE"/>
          <a:ea typeface="Arial CE"/>
          <a:cs typeface="Arial CE"/>
        </a:defRPr>
      </a:pPr>
      <a:endParaRPr lang="pl-PL"/>
    </a:p>
  </c:txPr>
  <c:printSettings>
    <c:headerFooter alignWithMargins="0"/>
    <c:pageMargins b="1" l="0.75000000000000078" r="0.75000000000000078" t="1" header="0.5" footer="0.5"/>
    <c:pageSetup orientation="portrait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 CE"/>
                <a:ea typeface="Arial CE"/>
                <a:cs typeface="Arial CE"/>
              </a:defRPr>
            </a:pPr>
            <a:r>
              <a:rPr lang="pl-PL"/>
              <a:t>struktura ruchomości I-XII </a:t>
            </a:r>
            <a:r>
              <a:rPr lang="pl-PL" baseline="0"/>
              <a:t>Q</a:t>
            </a:r>
            <a:r>
              <a:rPr lang="pl-PL"/>
              <a:t> 2011</a:t>
            </a:r>
          </a:p>
        </c:rich>
      </c:tx>
      <c:layout>
        <c:manualLayout>
          <c:xMode val="edge"/>
          <c:yMode val="edge"/>
          <c:x val="0.26479816191200434"/>
          <c:y val="0.82216603079254258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23364557062150318"/>
          <c:y val="0.24742299178352517"/>
          <c:w val="0.58567156369123496"/>
          <c:h val="0.48453669224273682"/>
        </c:manualLayout>
      </c:layout>
      <c:pieChart>
        <c:varyColors val="1"/>
        <c:ser>
          <c:idx val="0"/>
          <c:order val="0"/>
          <c:spPr>
            <a:solidFill>
              <a:srgbClr val="FFFFBD"/>
            </a:solidFill>
            <a:ln w="12700">
              <a:solidFill>
                <a:srgbClr val="000000"/>
              </a:solidFill>
              <a:prstDash val="solid"/>
            </a:ln>
          </c:spPr>
          <c:dPt>
            <c:idx val="0"/>
            <c:bubble3D val="0"/>
            <c:spPr>
              <a:solidFill>
                <a:srgbClr val="B2B2B2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FFE471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rgbClr val="DDDDDD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2.7173920030858348E-2"/>
                  <c:y val="6.0669885822357772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1"/>
              <c:layout/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2"/>
              <c:layout>
                <c:manualLayout>
                  <c:x val="-0.11589085106934849"/>
                  <c:y val="-5.2824311472837691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3"/>
              <c:layout>
                <c:manualLayout>
                  <c:x val="2.7037786812351052E-2"/>
                  <c:y val="-7.7709995991170983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4"/>
              <c:layout>
                <c:manualLayout>
                  <c:x val="0.14945471736375782"/>
                  <c:y val="-8.6823445423326109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numFmt formatCode="0.0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75" b="0" i="0" u="none" strike="noStrike" baseline="0">
                    <a:solidFill>
                      <a:srgbClr val="000000"/>
                    </a:solidFill>
                    <a:latin typeface="Arial CE"/>
                    <a:ea typeface="Arial CE"/>
                    <a:cs typeface="Arial CE"/>
                  </a:defRPr>
                </a:pPr>
                <a:endParaRPr lang="pl-PL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</c:dLbls>
          <c:cat>
            <c:strRef>
              <c:f>('finansowanie rynku'!$N$16,'finansowanie rynku'!$N$25:$N$28)</c:f>
              <c:strCache>
                <c:ptCount val="5"/>
                <c:pt idx="0">
                  <c:v>pojazdy</c:v>
                </c:pt>
                <c:pt idx="1">
                  <c:v>MiU</c:v>
                </c:pt>
                <c:pt idx="2">
                  <c:v>IT</c:v>
                </c:pt>
                <c:pt idx="3">
                  <c:v>samoloty, statki, kolej</c:v>
                </c:pt>
                <c:pt idx="4">
                  <c:v>inne</c:v>
                </c:pt>
              </c:strCache>
            </c:strRef>
          </c:cat>
          <c:val>
            <c:numRef>
              <c:f>('finansowanie rynku'!$O$16,'finansowanie rynku'!$O$25:$O$28)</c:f>
              <c:numCache>
                <c:formatCode>#,##0.0</c:formatCode>
                <c:ptCount val="5"/>
                <c:pt idx="0">
                  <c:v>16874.364955102341</c:v>
                </c:pt>
                <c:pt idx="1">
                  <c:v>10796.529041858315</c:v>
                </c:pt>
                <c:pt idx="2">
                  <c:v>604.77591197850427</c:v>
                </c:pt>
                <c:pt idx="3">
                  <c:v>925.27042686682819</c:v>
                </c:pt>
                <c:pt idx="4">
                  <c:v>312.50752246744935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 w="25400">
          <a:noFill/>
        </a:ln>
      </c:spPr>
    </c:plotArea>
    <c:plotVisOnly val="1"/>
    <c:dispBlanksAs val="zero"/>
    <c:showDLblsOverMax val="0"/>
  </c:chart>
  <c:spPr>
    <a:noFill/>
    <a:ln w="9525">
      <a:noFill/>
    </a:ln>
  </c:spPr>
  <c:txPr>
    <a:bodyPr/>
    <a:lstStyle/>
    <a:p>
      <a:pPr>
        <a:defRPr sz="450" b="0" i="0" u="none" strike="noStrike" baseline="0">
          <a:solidFill>
            <a:srgbClr val="000000"/>
          </a:solidFill>
          <a:latin typeface="Arial CE"/>
          <a:ea typeface="Arial CE"/>
          <a:cs typeface="Arial CE"/>
        </a:defRPr>
      </a:pPr>
      <a:endParaRPr lang="pl-PL"/>
    </a:p>
  </c:txPr>
  <c:printSettings>
    <c:headerFooter alignWithMargins="0"/>
    <c:pageMargins b="1" l="0.75000000000000078" r="0.75000000000000078" t="1" header="0.5" footer="0.5"/>
    <c:pageSetup orientation="portrait"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200025</xdr:colOff>
      <xdr:row>6</xdr:row>
      <xdr:rowOff>38100</xdr:rowOff>
    </xdr:from>
    <xdr:to>
      <xdr:col>29</xdr:col>
      <xdr:colOff>276225</xdr:colOff>
      <xdr:row>8</xdr:row>
      <xdr:rowOff>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19</xdr:col>
      <xdr:colOff>95250</xdr:colOff>
      <xdr:row>7</xdr:row>
      <xdr:rowOff>104775</xdr:rowOff>
    </xdr:from>
    <xdr:to>
      <xdr:col>24</xdr:col>
      <xdr:colOff>66675</xdr:colOff>
      <xdr:row>8</xdr:row>
      <xdr:rowOff>0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25</xdr:col>
      <xdr:colOff>200025</xdr:colOff>
      <xdr:row>8</xdr:row>
      <xdr:rowOff>0</xdr:rowOff>
    </xdr:from>
    <xdr:to>
      <xdr:col>29</xdr:col>
      <xdr:colOff>276225</xdr:colOff>
      <xdr:row>8</xdr:row>
      <xdr:rowOff>180975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25</xdr:col>
      <xdr:colOff>200025</xdr:colOff>
      <xdr:row>11</xdr:row>
      <xdr:rowOff>38100</xdr:rowOff>
    </xdr:from>
    <xdr:to>
      <xdr:col>29</xdr:col>
      <xdr:colOff>276225</xdr:colOff>
      <xdr:row>36</xdr:row>
      <xdr:rowOff>180975</xdr:rowOff>
    </xdr:to>
    <xdr:graphicFrame macro="">
      <xdr:nvGraphicFramePr>
        <xdr:cNvPr id="6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19</xdr:col>
      <xdr:colOff>95250</xdr:colOff>
      <xdr:row>12</xdr:row>
      <xdr:rowOff>0</xdr:rowOff>
    </xdr:from>
    <xdr:to>
      <xdr:col>24</xdr:col>
      <xdr:colOff>66675</xdr:colOff>
      <xdr:row>31</xdr:row>
      <xdr:rowOff>47625</xdr:rowOff>
    </xdr:to>
    <xdr:graphicFrame macro="">
      <xdr:nvGraphicFramePr>
        <xdr:cNvPr id="7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EFL%20-%20PRACA\CYKLICZNE\SZACOWANIE%20RYNKU%20LEASINGU%20-%20ZPL\2012\2012%2012\Szacunek%20rynku%20leasingu%20%20I-IV%20Q%202012%20v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11 wart Le+IL"/>
      <sheetName val="2011 wart IL"/>
      <sheetName val="Dane Le"/>
      <sheetName val="Sprawdzenie"/>
      <sheetName val="Machines"/>
      <sheetName val="Korekta Le+IL"/>
      <sheetName val="Korekta IL"/>
      <sheetName val="Dla ZPL"/>
      <sheetName val="Dla ZPL 2"/>
      <sheetName val="Comp I-IV Q Le"/>
      <sheetName val="Comp cum Le"/>
      <sheetName val="Dane IL"/>
      <sheetName val="Comp I-IV Q IL"/>
      <sheetName val="Comp IV Q IL"/>
      <sheetName val="Comp cum IL"/>
      <sheetName val="Market IL"/>
      <sheetName val="Dane Le+IL"/>
      <sheetName val="Comp I-IV Q Le+IL"/>
      <sheetName val="Comp IV Q Le+IL"/>
      <sheetName val="Comp cum Le+IL"/>
      <sheetName val="Market Le+IL"/>
      <sheetName val="Ceny Le"/>
      <sheetName val="Average value of the goods Le"/>
      <sheetName val="Ceny IL"/>
      <sheetName val="Average value of the goods  IL"/>
      <sheetName val="Real Estate"/>
      <sheetName val="Parameters Le"/>
      <sheetName val="Parameters IL"/>
      <sheetName val="Currrency Le"/>
      <sheetName val="Currrency IL"/>
      <sheetName val="Wartości umów Le"/>
      <sheetName val="Wartości umów IL"/>
      <sheetName val="Value of sectors Le"/>
      <sheetName val="Value of sectors IL"/>
      <sheetName val="Clients"/>
      <sheetName val="TOP 5"/>
      <sheetName val="Verification"/>
      <sheetName val="Comp IV Q Le"/>
      <sheetName val="Comp Q Le"/>
      <sheetName val="Comp Q IL"/>
      <sheetName val="Comp Q Le+IL"/>
      <sheetName val="Market Le"/>
      <sheetName val="Market Le+IL wg korekty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>
        <row r="5">
          <cell r="B5" t="str">
            <v>I-IX 2012 vs. I-IX 2011</v>
          </cell>
          <cell r="H5" t="str">
            <v>X-XII 2012 vs. X-XII 2011</v>
          </cell>
          <cell r="T5" t="str">
            <v>I-XII 2012 vs. I-XII 2011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R41"/>
  <sheetViews>
    <sheetView showGridLines="0" topLeftCell="J1" zoomScale="85" zoomScaleNormal="100" workbookViewId="0">
      <selection activeCell="L46" sqref="L46"/>
    </sheetView>
  </sheetViews>
  <sheetFormatPr defaultRowHeight="12.75" outlineLevelRow="1" x14ac:dyDescent="0.2"/>
  <cols>
    <col min="1" max="1" width="6.28515625" style="1" customWidth="1"/>
    <col min="2" max="2" width="32.7109375" style="1" customWidth="1"/>
    <col min="3" max="4" width="10.42578125" style="1" customWidth="1"/>
    <col min="5" max="5" width="7.140625" style="1" customWidth="1"/>
    <col min="6" max="6" width="9" style="1" customWidth="1"/>
    <col min="7" max="7" width="6.28515625" style="1" customWidth="1"/>
    <col min="8" max="8" width="29.85546875" style="1" customWidth="1"/>
    <col min="9" max="9" width="8.85546875" style="1" bestFit="1" customWidth="1"/>
    <col min="10" max="10" width="11.140625" style="1" customWidth="1"/>
    <col min="11" max="11" width="7.140625" style="1" customWidth="1"/>
    <col min="12" max="12" width="9.85546875" style="1" customWidth="1"/>
    <col min="13" max="13" width="10" style="1" customWidth="1"/>
    <col min="14" max="14" width="34.7109375" style="3" customWidth="1"/>
    <col min="15" max="15" width="10.28515625" style="3" customWidth="1"/>
    <col min="16" max="16" width="12.140625" style="3" customWidth="1"/>
    <col min="17" max="17" width="5.5703125" style="3" customWidth="1"/>
    <col min="18" max="18" width="10" style="4" bestFit="1" customWidth="1"/>
    <col min="19" max="19" width="9" style="3" customWidth="1"/>
    <col min="20" max="20" width="10.42578125" style="3" customWidth="1"/>
    <col min="21" max="23" width="9.140625" style="3"/>
    <col min="24" max="24" width="8.42578125" style="3" customWidth="1"/>
    <col min="25" max="25" width="2.42578125" style="3" customWidth="1"/>
    <col min="26" max="16384" width="9.140625" style="3"/>
  </cols>
  <sheetData>
    <row r="2" spans="1:18" s="48" customFormat="1" ht="18" x14ac:dyDescent="0.25">
      <c r="A2" s="47" t="s">
        <v>16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</row>
    <row r="3" spans="1:18" s="48" customFormat="1" ht="18" x14ac:dyDescent="0.25">
      <c r="A3" s="47"/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</row>
    <row r="4" spans="1:18" s="48" customFormat="1" ht="18" x14ac:dyDescent="0.25">
      <c r="A4" s="47" t="s">
        <v>17</v>
      </c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</row>
    <row r="6" spans="1:18" ht="18" x14ac:dyDescent="0.2">
      <c r="B6" s="2" t="s">
        <v>33</v>
      </c>
    </row>
    <row r="7" spans="1:18" ht="18" x14ac:dyDescent="0.2">
      <c r="B7" s="2"/>
    </row>
    <row r="8" spans="1:18" ht="45" customHeight="1" x14ac:dyDescent="0.2">
      <c r="A8" s="5"/>
      <c r="B8" s="3"/>
      <c r="C8" s="55" t="str">
        <f>'[1]Market Le+IL'!B5</f>
        <v>I-IX 2012 vs. I-IX 2011</v>
      </c>
      <c r="D8" s="55"/>
      <c r="E8" s="55"/>
      <c r="F8" s="55"/>
      <c r="G8" s="5"/>
      <c r="H8" s="3"/>
      <c r="I8" s="55" t="str">
        <f>'[1]Market Le+IL'!H5</f>
        <v>X-XII 2012 vs. X-XII 2011</v>
      </c>
      <c r="J8" s="55"/>
      <c r="K8" s="55"/>
      <c r="L8" s="55"/>
      <c r="M8" s="5"/>
      <c r="O8" s="55" t="str">
        <f>'[1]Market Le+IL'!T5</f>
        <v>I-XII 2012 vs. I-XII 2011</v>
      </c>
      <c r="P8" s="55"/>
      <c r="Q8" s="55"/>
      <c r="R8" s="55"/>
    </row>
    <row r="9" spans="1:18" ht="18" customHeight="1" x14ac:dyDescent="0.2">
      <c r="A9" s="15"/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6"/>
      <c r="O9" s="27"/>
      <c r="P9" s="28"/>
      <c r="R9" s="29"/>
    </row>
    <row r="10" spans="1:18" ht="18" customHeight="1" x14ac:dyDescent="0.2">
      <c r="A10" s="15"/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30"/>
      <c r="O10" s="31"/>
      <c r="P10" s="31"/>
      <c r="Q10" s="32"/>
      <c r="R10" s="33"/>
    </row>
    <row r="11" spans="1:18" ht="18" x14ac:dyDescent="0.2">
      <c r="B11" s="2" t="s">
        <v>32</v>
      </c>
    </row>
    <row r="12" spans="1:18" ht="18" x14ac:dyDescent="0.2">
      <c r="B12" s="2"/>
    </row>
    <row r="13" spans="1:18" ht="15.75" customHeight="1" x14ac:dyDescent="0.2">
      <c r="A13" s="5"/>
      <c r="B13" s="6"/>
      <c r="C13" s="5"/>
      <c r="D13" s="5"/>
      <c r="E13" s="5"/>
      <c r="F13" s="5"/>
      <c r="G13" s="5"/>
      <c r="H13" s="6"/>
      <c r="I13" s="5"/>
      <c r="J13" s="5"/>
      <c r="K13" s="5"/>
      <c r="L13" s="5"/>
      <c r="M13" s="5"/>
      <c r="N13" s="6"/>
      <c r="O13" s="5"/>
      <c r="P13" s="5"/>
      <c r="Q13" s="5"/>
      <c r="R13" s="5"/>
    </row>
    <row r="14" spans="1:18" x14ac:dyDescent="0.2">
      <c r="B14" s="3"/>
      <c r="C14" s="3"/>
      <c r="D14" s="3"/>
      <c r="E14" s="3"/>
      <c r="F14" s="4"/>
      <c r="H14" s="3"/>
      <c r="I14" s="3"/>
      <c r="J14" s="3"/>
      <c r="K14" s="3"/>
      <c r="L14" s="4"/>
    </row>
    <row r="15" spans="1:18" ht="22.5" x14ac:dyDescent="0.2">
      <c r="A15" s="7"/>
      <c r="B15" s="3"/>
      <c r="C15" s="8" t="s">
        <v>34</v>
      </c>
      <c r="D15" s="9" t="s">
        <v>35</v>
      </c>
      <c r="E15" s="3"/>
      <c r="F15" s="8" t="s">
        <v>36</v>
      </c>
      <c r="G15" s="7"/>
      <c r="H15" s="3"/>
      <c r="I15" s="8" t="s">
        <v>37</v>
      </c>
      <c r="J15" s="9" t="s">
        <v>38</v>
      </c>
      <c r="K15" s="3"/>
      <c r="L15" s="8" t="s">
        <v>39</v>
      </c>
      <c r="M15" s="7"/>
      <c r="O15" s="8" t="s">
        <v>40</v>
      </c>
      <c r="P15" s="9" t="s">
        <v>41</v>
      </c>
      <c r="R15" s="8" t="s">
        <v>42</v>
      </c>
    </row>
    <row r="16" spans="1:18" x14ac:dyDescent="0.2">
      <c r="A16" s="10"/>
      <c r="B16" s="49" t="s">
        <v>18</v>
      </c>
      <c r="C16" s="11">
        <f>SUM(C17:C18,C20:C24)</f>
        <v>12081.158639641735</v>
      </c>
      <c r="D16" s="11">
        <f>SUM(D17:D18,D20:D24)</f>
        <v>12239.328817795049</v>
      </c>
      <c r="E16" s="3"/>
      <c r="F16" s="12">
        <f>IF(C16,D16/C16-1,"")</f>
        <v>1.3092302060690786E-2</v>
      </c>
      <c r="G16" s="10"/>
      <c r="H16" s="49" t="s">
        <v>18</v>
      </c>
      <c r="I16" s="11">
        <f>SUM(I17:I18,I20:I24)</f>
        <v>4793.2063154606067</v>
      </c>
      <c r="J16" s="11">
        <f>SUM(J17:J18,J20:J24)</f>
        <v>4617.5138552084618</v>
      </c>
      <c r="K16" s="3"/>
      <c r="L16" s="12">
        <f>IF(I16,J16/I16-1,"")</f>
        <v>-3.6654474831480655E-2</v>
      </c>
      <c r="M16" s="10"/>
      <c r="N16" s="49" t="s">
        <v>18</v>
      </c>
      <c r="O16" s="11">
        <f>SUM(O17:O18,O20:O24)</f>
        <v>16874.364955102341</v>
      </c>
      <c r="P16" s="11">
        <f>SUM(P17:P18,P20:P24)</f>
        <v>16856.842673003513</v>
      </c>
      <c r="R16" s="12">
        <f t="shared" ref="R16:R28" si="0">IF(O16,P16/O16-1,"")</f>
        <v>-1.0383965349480828E-3</v>
      </c>
    </row>
    <row r="17" spans="1:18" x14ac:dyDescent="0.2">
      <c r="A17" s="10"/>
      <c r="B17" s="50" t="s">
        <v>19</v>
      </c>
      <c r="C17" s="13">
        <v>5159.1584187981571</v>
      </c>
      <c r="D17" s="13">
        <v>5408.7487107869611</v>
      </c>
      <c r="E17" s="4"/>
      <c r="F17" s="12">
        <f t="shared" ref="F17:F28" si="1">IF(C17,D17/C17-1,"")</f>
        <v>4.8378101955424579E-2</v>
      </c>
      <c r="G17" s="10"/>
      <c r="H17" s="50" t="s">
        <v>19</v>
      </c>
      <c r="I17" s="13">
        <f>O17-C17</f>
        <v>2077.1729526264944</v>
      </c>
      <c r="J17" s="13">
        <f>P17-D17</f>
        <v>2077.9361676526587</v>
      </c>
      <c r="K17" s="4"/>
      <c r="L17" s="12">
        <f t="shared" ref="L17:L28" si="2">IF(I17,J17/I17-1,"")</f>
        <v>3.674296958273704E-4</v>
      </c>
      <c r="M17" s="10"/>
      <c r="N17" s="50" t="s">
        <v>19</v>
      </c>
      <c r="O17" s="13">
        <v>7236.3313714246515</v>
      </c>
      <c r="P17" s="13">
        <v>7486.6848784396198</v>
      </c>
      <c r="Q17" s="4"/>
      <c r="R17" s="12">
        <f t="shared" si="0"/>
        <v>3.4596744422675574E-2</v>
      </c>
    </row>
    <row r="18" spans="1:18" x14ac:dyDescent="0.2">
      <c r="A18" s="10"/>
      <c r="B18" s="50" t="s">
        <v>20</v>
      </c>
      <c r="C18" s="13">
        <v>1761.1245464984572</v>
      </c>
      <c r="D18" s="13">
        <v>1546.1741245591302</v>
      </c>
      <c r="E18" s="4"/>
      <c r="F18" s="12">
        <f t="shared" si="1"/>
        <v>-0.12205293621436408</v>
      </c>
      <c r="G18" s="10"/>
      <c r="H18" s="50" t="s">
        <v>20</v>
      </c>
      <c r="I18" s="13">
        <f>O18-C18</f>
        <v>567.37136772027316</v>
      </c>
      <c r="J18" s="13">
        <f>P18-D18</f>
        <v>649.38744701354017</v>
      </c>
      <c r="K18" s="4"/>
      <c r="L18" s="12">
        <f t="shared" si="2"/>
        <v>0.14455449104316243</v>
      </c>
      <c r="M18" s="10"/>
      <c r="N18" s="50" t="s">
        <v>20</v>
      </c>
      <c r="O18" s="13">
        <v>2328.4959142187304</v>
      </c>
      <c r="P18" s="13">
        <v>2195.5615715726703</v>
      </c>
      <c r="Q18" s="4"/>
      <c r="R18" s="12">
        <f t="shared" si="0"/>
        <v>-5.7090219413446053E-2</v>
      </c>
    </row>
    <row r="19" spans="1:18" x14ac:dyDescent="0.2">
      <c r="A19" s="10"/>
      <c r="B19" s="50" t="s">
        <v>21</v>
      </c>
      <c r="C19" s="13">
        <f>SUM(C20:C23)</f>
        <v>4952.7840247083941</v>
      </c>
      <c r="D19" s="13">
        <f>SUM(D20:D23)</f>
        <v>5086.3910306442904</v>
      </c>
      <c r="E19" s="4"/>
      <c r="F19" s="12">
        <f t="shared" si="1"/>
        <v>2.6976142159512495E-2</v>
      </c>
      <c r="G19" s="10"/>
      <c r="H19" s="50" t="s">
        <v>21</v>
      </c>
      <c r="I19" s="13">
        <f>SUM(I20:I23)</f>
        <v>2121.101739967512</v>
      </c>
      <c r="J19" s="13">
        <f>SUM(J20:J23)</f>
        <v>1825.5839032971978</v>
      </c>
      <c r="K19" s="4"/>
      <c r="L19" s="12">
        <f t="shared" si="2"/>
        <v>-0.13932280149600018</v>
      </c>
      <c r="M19" s="10"/>
      <c r="N19" s="50" t="s">
        <v>21</v>
      </c>
      <c r="O19" s="13">
        <f>SUM(O20:O23)</f>
        <v>7073.8857646759061</v>
      </c>
      <c r="P19" s="13">
        <f>SUM(P20:P23)</f>
        <v>6911.9749339414884</v>
      </c>
      <c r="Q19" s="4"/>
      <c r="R19" s="12">
        <f t="shared" si="0"/>
        <v>-2.2888527765451694E-2</v>
      </c>
    </row>
    <row r="20" spans="1:18" x14ac:dyDescent="0.2">
      <c r="A20" s="10"/>
      <c r="B20" s="51" t="s">
        <v>22</v>
      </c>
      <c r="C20" s="13">
        <v>1032.0831281370486</v>
      </c>
      <c r="D20" s="13">
        <v>867.41199977076553</v>
      </c>
      <c r="E20" s="4"/>
      <c r="F20" s="12">
        <f t="shared" si="1"/>
        <v>-0.15955219485422756</v>
      </c>
      <c r="G20" s="10"/>
      <c r="H20" s="51" t="s">
        <v>22</v>
      </c>
      <c r="I20" s="14">
        <f>O20-C20</f>
        <v>366.95589212290997</v>
      </c>
      <c r="J20" s="14">
        <f>P20-D20</f>
        <v>317.87920253841457</v>
      </c>
      <c r="K20" s="4"/>
      <c r="L20" s="12">
        <f t="shared" si="2"/>
        <v>-0.13374002335969415</v>
      </c>
      <c r="M20" s="10"/>
      <c r="N20" s="51" t="s">
        <v>22</v>
      </c>
      <c r="O20" s="13">
        <v>1399.0390202599585</v>
      </c>
      <c r="P20" s="13">
        <v>1185.2912023091801</v>
      </c>
      <c r="Q20" s="4"/>
      <c r="R20" s="12">
        <f t="shared" si="0"/>
        <v>-0.15278188446170815</v>
      </c>
    </row>
    <row r="21" spans="1:18" x14ac:dyDescent="0.2">
      <c r="A21" s="10"/>
      <c r="B21" s="51" t="s">
        <v>23</v>
      </c>
      <c r="C21" s="13">
        <v>2545.3194109628153</v>
      </c>
      <c r="D21" s="13">
        <v>2604.3727895978118</v>
      </c>
      <c r="E21" s="4"/>
      <c r="F21" s="12">
        <f t="shared" si="1"/>
        <v>2.3200773302026745E-2</v>
      </c>
      <c r="G21" s="10"/>
      <c r="H21" s="51" t="s">
        <v>23</v>
      </c>
      <c r="I21" s="14">
        <f t="shared" ref="I21:J28" si="3">O21-C21</f>
        <v>1120.9575663495425</v>
      </c>
      <c r="J21" s="14">
        <f t="shared" si="3"/>
        <v>959.55925653839176</v>
      </c>
      <c r="K21" s="4"/>
      <c r="L21" s="12">
        <f t="shared" si="2"/>
        <v>-0.14398253302018638</v>
      </c>
      <c r="M21" s="10"/>
      <c r="N21" s="51" t="s">
        <v>23</v>
      </c>
      <c r="O21" s="13">
        <v>3666.2769773123578</v>
      </c>
      <c r="P21" s="13">
        <v>3563.9320461362036</v>
      </c>
      <c r="Q21" s="4"/>
      <c r="R21" s="12">
        <f t="shared" si="0"/>
        <v>-2.7915220756501657E-2</v>
      </c>
    </row>
    <row r="22" spans="1:18" x14ac:dyDescent="0.2">
      <c r="A22" s="10"/>
      <c r="B22" s="51" t="s">
        <v>24</v>
      </c>
      <c r="C22" s="13">
        <v>1045.2850990516738</v>
      </c>
      <c r="D22" s="13">
        <v>1163.5686310063834</v>
      </c>
      <c r="E22" s="4"/>
      <c r="F22" s="12">
        <f t="shared" si="1"/>
        <v>0.11315911043027538</v>
      </c>
      <c r="G22" s="10"/>
      <c r="H22" s="51" t="s">
        <v>24</v>
      </c>
      <c r="I22" s="14">
        <f t="shared" si="3"/>
        <v>569.9676965215474</v>
      </c>
      <c r="J22" s="14">
        <f t="shared" si="3"/>
        <v>450.1042778807016</v>
      </c>
      <c r="K22" s="4"/>
      <c r="L22" s="12">
        <f t="shared" si="2"/>
        <v>-0.21029861757492496</v>
      </c>
      <c r="M22" s="10"/>
      <c r="N22" s="51" t="s">
        <v>24</v>
      </c>
      <c r="O22" s="13">
        <v>1615.2527955732212</v>
      </c>
      <c r="P22" s="13">
        <v>1613.672908887085</v>
      </c>
      <c r="Q22" s="4"/>
      <c r="R22" s="12">
        <f t="shared" si="0"/>
        <v>-9.781049074585324E-4</v>
      </c>
    </row>
    <row r="23" spans="1:18" x14ac:dyDescent="0.2">
      <c r="A23" s="10"/>
      <c r="B23" s="51" t="s">
        <v>25</v>
      </c>
      <c r="C23" s="13">
        <v>330.0963865568562</v>
      </c>
      <c r="D23" s="13">
        <v>451.03761026933034</v>
      </c>
      <c r="E23" s="4"/>
      <c r="F23" s="12">
        <f t="shared" si="1"/>
        <v>0.36638154380900212</v>
      </c>
      <c r="G23" s="10"/>
      <c r="H23" s="51" t="s">
        <v>25</v>
      </c>
      <c r="I23" s="13">
        <f t="shared" si="3"/>
        <v>63.220584973511734</v>
      </c>
      <c r="J23" s="13">
        <f t="shared" si="3"/>
        <v>98.04116633968988</v>
      </c>
      <c r="K23" s="4"/>
      <c r="L23" s="12">
        <f t="shared" si="2"/>
        <v>0.55077917075217409</v>
      </c>
      <c r="M23" s="10"/>
      <c r="N23" s="51" t="s">
        <v>25</v>
      </c>
      <c r="O23" s="13">
        <v>393.31697153036794</v>
      </c>
      <c r="P23" s="13">
        <v>549.07877660902022</v>
      </c>
      <c r="Q23" s="4"/>
      <c r="R23" s="12">
        <f t="shared" si="0"/>
        <v>0.39602106278962323</v>
      </c>
    </row>
    <row r="24" spans="1:18" x14ac:dyDescent="0.2">
      <c r="A24" s="10"/>
      <c r="B24" s="50" t="s">
        <v>26</v>
      </c>
      <c r="C24" s="13">
        <v>208.09164963672814</v>
      </c>
      <c r="D24" s="13">
        <v>198.01495180466762</v>
      </c>
      <c r="E24" s="4"/>
      <c r="F24" s="12">
        <f t="shared" si="1"/>
        <v>-4.8424325770167642E-2</v>
      </c>
      <c r="G24" s="10"/>
      <c r="H24" s="50" t="s">
        <v>26</v>
      </c>
      <c r="I24" s="13">
        <f t="shared" si="3"/>
        <v>27.560255146326739</v>
      </c>
      <c r="J24" s="13">
        <f t="shared" si="3"/>
        <v>64.606337245065134</v>
      </c>
      <c r="K24" s="4"/>
      <c r="L24" s="12">
        <f t="shared" si="2"/>
        <v>1.3441850194074108</v>
      </c>
      <c r="M24" s="10"/>
      <c r="N24" s="50" t="s">
        <v>26</v>
      </c>
      <c r="O24" s="13">
        <v>235.65190478305487</v>
      </c>
      <c r="P24" s="13">
        <v>262.62128904973275</v>
      </c>
      <c r="Q24" s="4"/>
      <c r="R24" s="12">
        <f t="shared" si="0"/>
        <v>0.11444585729746737</v>
      </c>
    </row>
    <row r="25" spans="1:18" x14ac:dyDescent="0.2">
      <c r="A25" s="10"/>
      <c r="B25" s="49" t="s">
        <v>1</v>
      </c>
      <c r="C25" s="11">
        <v>7789.6526167995235</v>
      </c>
      <c r="D25" s="11">
        <v>8120.3737755291932</v>
      </c>
      <c r="E25" s="3"/>
      <c r="F25" s="12">
        <f t="shared" si="1"/>
        <v>4.24564707823325E-2</v>
      </c>
      <c r="G25" s="10"/>
      <c r="H25" s="49" t="s">
        <v>1</v>
      </c>
      <c r="I25" s="11">
        <f t="shared" si="3"/>
        <v>3006.8764250587919</v>
      </c>
      <c r="J25" s="11">
        <f t="shared" si="3"/>
        <v>3011.7992813989476</v>
      </c>
      <c r="K25" s="3"/>
      <c r="L25" s="12">
        <f t="shared" si="2"/>
        <v>1.6371994203452367E-3</v>
      </c>
      <c r="M25" s="10"/>
      <c r="N25" s="49" t="s">
        <v>1</v>
      </c>
      <c r="O25" s="11">
        <v>10796.529041858315</v>
      </c>
      <c r="P25" s="11">
        <v>11132.173056928141</v>
      </c>
      <c r="R25" s="12">
        <f t="shared" si="0"/>
        <v>3.1088140806043052E-2</v>
      </c>
    </row>
    <row r="26" spans="1:18" x14ac:dyDescent="0.2">
      <c r="A26" s="10"/>
      <c r="B26" s="49" t="s">
        <v>0</v>
      </c>
      <c r="C26" s="11">
        <v>415.29390902512279</v>
      </c>
      <c r="D26" s="11">
        <v>392.31003728911725</v>
      </c>
      <c r="E26" s="3"/>
      <c r="F26" s="12">
        <f t="shared" si="1"/>
        <v>-5.5343628299193703E-2</v>
      </c>
      <c r="G26" s="10"/>
      <c r="H26" s="49" t="s">
        <v>0</v>
      </c>
      <c r="I26" s="11">
        <f t="shared" si="3"/>
        <v>189.48200295338148</v>
      </c>
      <c r="J26" s="11">
        <f t="shared" si="3"/>
        <v>161.55029107626734</v>
      </c>
      <c r="K26" s="3"/>
      <c r="L26" s="12">
        <f t="shared" si="2"/>
        <v>-0.14741089624214188</v>
      </c>
      <c r="M26" s="10"/>
      <c r="N26" s="49" t="s">
        <v>0</v>
      </c>
      <c r="O26" s="11">
        <v>604.77591197850427</v>
      </c>
      <c r="P26" s="11">
        <v>553.86032836538459</v>
      </c>
      <c r="R26" s="12">
        <f t="shared" si="0"/>
        <v>-8.4189172559057557E-2</v>
      </c>
    </row>
    <row r="27" spans="1:18" x14ac:dyDescent="0.2">
      <c r="A27" s="10"/>
      <c r="B27" s="49" t="s">
        <v>27</v>
      </c>
      <c r="C27" s="11">
        <v>754.24564059266766</v>
      </c>
      <c r="D27" s="11">
        <v>787.74565814405651</v>
      </c>
      <c r="E27" s="3"/>
      <c r="F27" s="12">
        <f t="shared" si="1"/>
        <v>4.4415261750887058E-2</v>
      </c>
      <c r="G27" s="10"/>
      <c r="H27" s="49" t="s">
        <v>27</v>
      </c>
      <c r="I27" s="11">
        <f t="shared" si="3"/>
        <v>171.02478627416053</v>
      </c>
      <c r="J27" s="11">
        <f t="shared" si="3"/>
        <v>131.84517243020878</v>
      </c>
      <c r="K27" s="3"/>
      <c r="L27" s="12">
        <f t="shared" si="2"/>
        <v>-0.22908734282026844</v>
      </c>
      <c r="M27" s="10"/>
      <c r="N27" s="49" t="s">
        <v>27</v>
      </c>
      <c r="O27" s="11">
        <v>925.27042686682819</v>
      </c>
      <c r="P27" s="11">
        <v>919.59083057426528</v>
      </c>
      <c r="R27" s="12">
        <f t="shared" si="0"/>
        <v>-6.138309544589382E-3</v>
      </c>
    </row>
    <row r="28" spans="1:18" x14ac:dyDescent="0.2">
      <c r="A28" s="10"/>
      <c r="B28" s="49" t="s">
        <v>26</v>
      </c>
      <c r="C28" s="11">
        <v>214.00323769265674</v>
      </c>
      <c r="D28" s="11">
        <v>217.58200616356916</v>
      </c>
      <c r="E28" s="3"/>
      <c r="F28" s="12">
        <f t="shared" si="1"/>
        <v>1.6722964145299946E-2</v>
      </c>
      <c r="G28" s="10"/>
      <c r="H28" s="49" t="s">
        <v>26</v>
      </c>
      <c r="I28" s="11">
        <f t="shared" si="3"/>
        <v>98.504284774792609</v>
      </c>
      <c r="J28" s="11">
        <f t="shared" si="3"/>
        <v>77.637237875726242</v>
      </c>
      <c r="K28" s="3"/>
      <c r="L28" s="12">
        <f t="shared" si="2"/>
        <v>-0.21183897681988217</v>
      </c>
      <c r="M28" s="10"/>
      <c r="N28" s="49" t="s">
        <v>26</v>
      </c>
      <c r="O28" s="11">
        <v>312.50752246744935</v>
      </c>
      <c r="P28" s="11">
        <v>295.2192440392954</v>
      </c>
      <c r="R28" s="12">
        <f t="shared" si="0"/>
        <v>-5.5321159284908661E-2</v>
      </c>
    </row>
    <row r="29" spans="1:18" ht="11.25" customHeight="1" thickBot="1" x14ac:dyDescent="0.25">
      <c r="A29" s="15"/>
      <c r="B29" s="16"/>
      <c r="C29" s="17"/>
      <c r="D29" s="17"/>
      <c r="E29" s="3"/>
      <c r="F29" s="18"/>
      <c r="G29" s="15"/>
      <c r="H29" s="16"/>
      <c r="I29" s="3"/>
      <c r="J29" s="3"/>
      <c r="K29" s="3"/>
      <c r="L29" s="18"/>
      <c r="M29" s="15"/>
      <c r="N29" s="16"/>
      <c r="O29" s="17"/>
      <c r="P29" s="17"/>
      <c r="R29" s="18"/>
    </row>
    <row r="30" spans="1:18" ht="26.25" thickBot="1" x14ac:dyDescent="0.25">
      <c r="A30" s="19"/>
      <c r="B30" s="52" t="s">
        <v>29</v>
      </c>
      <c r="C30" s="21">
        <f>C16+C25+C26+C27+C28</f>
        <v>21254.354043751708</v>
      </c>
      <c r="D30" s="21">
        <f>D16+D25+D26+D27+D28</f>
        <v>21757.340294920981</v>
      </c>
      <c r="E30" s="3"/>
      <c r="F30" s="22">
        <f>IF(C30,D30/C30-1,"")</f>
        <v>2.3665092344556049E-2</v>
      </c>
      <c r="G30" s="19"/>
      <c r="H30" s="52" t="s">
        <v>29</v>
      </c>
      <c r="I30" s="21">
        <f>I16+I25+I26+I27+I28</f>
        <v>8259.0938145217333</v>
      </c>
      <c r="J30" s="21">
        <f>J16+J25+J26+J27+J28</f>
        <v>8000.345837989611</v>
      </c>
      <c r="K30" s="3"/>
      <c r="L30" s="22">
        <f>IF(I30,J30/I30-1,"")</f>
        <v>-3.1328857904141083E-2</v>
      </c>
      <c r="M30" s="19"/>
      <c r="N30" s="52" t="s">
        <v>29</v>
      </c>
      <c r="O30" s="21">
        <f>O16+O25+O26+O27+O28</f>
        <v>29513.447858273441</v>
      </c>
      <c r="P30" s="21">
        <f>P16+P25+P26+P27+P28</f>
        <v>29757.6861329106</v>
      </c>
      <c r="R30" s="22">
        <f>IF(O30,P30/O30-1,"")</f>
        <v>8.2754910849458518E-3</v>
      </c>
    </row>
    <row r="31" spans="1:18" s="15" customFormat="1" ht="6" customHeight="1" thickBot="1" x14ac:dyDescent="0.25">
      <c r="A31" s="23"/>
      <c r="B31" s="53"/>
      <c r="C31" s="17"/>
      <c r="D31" s="17"/>
      <c r="F31" s="18"/>
      <c r="G31" s="23"/>
      <c r="H31" s="53"/>
      <c r="I31" s="24"/>
      <c r="J31" s="24"/>
      <c r="L31" s="18"/>
      <c r="M31" s="23"/>
      <c r="N31" s="53"/>
      <c r="O31" s="17"/>
      <c r="P31" s="17"/>
      <c r="R31" s="18"/>
    </row>
    <row r="32" spans="1:18" ht="16.5" customHeight="1" outlineLevel="1" thickBot="1" x14ac:dyDescent="0.25">
      <c r="A32" s="15"/>
      <c r="B32" s="54" t="s">
        <v>30</v>
      </c>
      <c r="C32" s="21">
        <v>931.22014800665193</v>
      </c>
      <c r="D32" s="21">
        <v>750.03933936176486</v>
      </c>
      <c r="E32" s="3"/>
      <c r="F32" s="22">
        <f>IF(C32,D32/C32-1,"")</f>
        <v>-0.19456280991419539</v>
      </c>
      <c r="G32" s="15"/>
      <c r="H32" s="54" t="s">
        <v>30</v>
      </c>
      <c r="I32" s="25">
        <f>O32-C32</f>
        <v>697.40611206511471</v>
      </c>
      <c r="J32" s="25">
        <f>P32-D32</f>
        <v>717.8153673398192</v>
      </c>
      <c r="K32" s="3"/>
      <c r="L32" s="22">
        <f>IF(I32,J32/I32-1,"")</f>
        <v>2.9264520229497215E-2</v>
      </c>
      <c r="M32" s="15"/>
      <c r="N32" s="54" t="s">
        <v>30</v>
      </c>
      <c r="O32" s="21">
        <v>1628.6262600717666</v>
      </c>
      <c r="P32" s="21">
        <v>1467.8547067015841</v>
      </c>
      <c r="R32" s="22">
        <f>IF(O32,P32/O32-1,"")</f>
        <v>-9.871605125849936E-2</v>
      </c>
    </row>
    <row r="33" spans="1:18" s="15" customFormat="1" ht="6" customHeight="1" x14ac:dyDescent="0.2">
      <c r="A33" s="23"/>
      <c r="B33" s="16"/>
      <c r="C33" s="17"/>
      <c r="D33" s="17"/>
      <c r="F33" s="18"/>
      <c r="G33" s="23"/>
      <c r="H33" s="16"/>
      <c r="I33" s="24"/>
      <c r="J33" s="24"/>
      <c r="L33" s="18"/>
      <c r="M33" s="23"/>
      <c r="N33" s="16"/>
      <c r="O33" s="17"/>
      <c r="P33" s="17"/>
      <c r="R33" s="18"/>
    </row>
    <row r="34" spans="1:18" ht="13.5" thickBot="1" x14ac:dyDescent="0.25">
      <c r="A34" s="10"/>
      <c r="B34" s="49" t="s">
        <v>28</v>
      </c>
      <c r="C34" s="11">
        <v>0</v>
      </c>
      <c r="D34" s="11">
        <v>0</v>
      </c>
      <c r="E34" s="3"/>
      <c r="F34" s="12" t="str">
        <f>IF(C34,D34/C34-1,"")</f>
        <v/>
      </c>
      <c r="G34" s="10"/>
      <c r="H34" s="49" t="s">
        <v>28</v>
      </c>
      <c r="I34" s="11">
        <f>O34-C34</f>
        <v>0</v>
      </c>
      <c r="J34" s="11">
        <f>P34-D34</f>
        <v>0</v>
      </c>
      <c r="K34" s="3"/>
      <c r="L34" s="12" t="str">
        <f>IF(I34,J34/I34-1,"")</f>
        <v/>
      </c>
      <c r="M34" s="10"/>
      <c r="N34" s="49" t="s">
        <v>28</v>
      </c>
      <c r="O34" s="11">
        <v>0</v>
      </c>
      <c r="P34" s="11">
        <v>0</v>
      </c>
      <c r="R34" s="12" t="str">
        <f>IF(O34,P34/O34-1,"")</f>
        <v/>
      </c>
    </row>
    <row r="35" spans="1:18" s="15" customFormat="1" ht="12.75" customHeight="1" outlineLevel="1" thickBot="1" x14ac:dyDescent="0.25">
      <c r="A35" s="23"/>
      <c r="B35" s="54"/>
      <c r="C35" s="26"/>
      <c r="D35" s="26"/>
      <c r="F35" s="18"/>
      <c r="G35" s="23"/>
      <c r="H35" s="54"/>
      <c r="I35" s="17"/>
      <c r="J35" s="17"/>
      <c r="L35" s="18"/>
      <c r="M35" s="23"/>
      <c r="N35" s="54"/>
      <c r="O35" s="17"/>
      <c r="P35" s="17"/>
      <c r="R35" s="18"/>
    </row>
    <row r="36" spans="1:18" ht="16.5" customHeight="1" outlineLevel="1" collapsed="1" thickBot="1" x14ac:dyDescent="0.25">
      <c r="A36" s="15"/>
      <c r="B36" s="20" t="s">
        <v>31</v>
      </c>
      <c r="C36" s="21">
        <f>C30+C32</f>
        <v>22185.574191758358</v>
      </c>
      <c r="D36" s="21">
        <f>D30+D32</f>
        <v>22507.379634282745</v>
      </c>
      <c r="E36" s="3"/>
      <c r="F36" s="22">
        <f>IF(C36,D36/C36-1,"")</f>
        <v>1.450516627349363E-2</v>
      </c>
      <c r="G36" s="15"/>
      <c r="H36" s="20" t="s">
        <v>31</v>
      </c>
      <c r="I36" s="21">
        <f>I30+I32</f>
        <v>8956.4999265868482</v>
      </c>
      <c r="J36" s="21">
        <f>J30+J32</f>
        <v>8718.1612053294302</v>
      </c>
      <c r="K36" s="3"/>
      <c r="L36" s="22">
        <f>IF(I36,J36/I36-1,"")</f>
        <v>-2.6610698733991356E-2</v>
      </c>
      <c r="M36" s="15"/>
      <c r="N36" s="20" t="s">
        <v>31</v>
      </c>
      <c r="O36" s="21">
        <f>O30+O32</f>
        <v>31142.074118345208</v>
      </c>
      <c r="P36" s="21">
        <f>P30+P32</f>
        <v>31225.540839612182</v>
      </c>
      <c r="R36" s="22">
        <f>IF(O36,P36/O36-1,"")</f>
        <v>2.6801914654042136E-3</v>
      </c>
    </row>
    <row r="37" spans="1:18" ht="18" customHeight="1" x14ac:dyDescent="0.2">
      <c r="A37" s="15"/>
      <c r="B37" s="15"/>
      <c r="C37" s="34"/>
      <c r="D37" s="34"/>
      <c r="E37" s="15"/>
      <c r="F37" s="15"/>
      <c r="G37" s="15"/>
      <c r="H37" s="15"/>
      <c r="I37" s="34"/>
      <c r="J37" s="34"/>
      <c r="K37" s="15"/>
      <c r="L37" s="15"/>
      <c r="M37" s="15"/>
      <c r="N37" s="6"/>
      <c r="O37" s="34"/>
      <c r="P37" s="34"/>
      <c r="R37" s="29"/>
    </row>
    <row r="38" spans="1:18" ht="18" customHeight="1" x14ac:dyDescent="0.2">
      <c r="A38" s="15"/>
      <c r="B38" s="15"/>
      <c r="C38" s="34"/>
      <c r="D38" s="34"/>
      <c r="E38" s="15"/>
      <c r="F38" s="15"/>
      <c r="G38" s="15"/>
      <c r="H38" s="15"/>
      <c r="I38" s="34"/>
      <c r="J38" s="34"/>
      <c r="K38" s="15"/>
      <c r="L38" s="15"/>
      <c r="M38" s="15"/>
      <c r="N38" s="30"/>
      <c r="O38" s="34"/>
      <c r="P38" s="34"/>
      <c r="Q38" s="32"/>
      <c r="R38" s="33"/>
    </row>
    <row r="39" spans="1:18" s="32" customFormat="1" x14ac:dyDescent="0.2">
      <c r="A39" s="35"/>
      <c r="B39" s="37"/>
      <c r="C39" s="37"/>
      <c r="D39" s="37"/>
      <c r="E39" s="37"/>
      <c r="F39" s="37"/>
      <c r="G39" s="37"/>
      <c r="H39" s="38" t="s">
        <v>43</v>
      </c>
      <c r="I39" s="36"/>
      <c r="J39" s="38"/>
      <c r="K39" s="36"/>
      <c r="L39" s="38"/>
      <c r="M39" s="36"/>
      <c r="R39" s="35"/>
    </row>
    <row r="40" spans="1:18" s="32" customFormat="1" x14ac:dyDescent="0.2">
      <c r="A40" s="35"/>
      <c r="B40" s="39"/>
      <c r="C40" s="39"/>
      <c r="D40" s="39"/>
      <c r="E40" s="39"/>
      <c r="F40" s="39"/>
      <c r="G40" s="39"/>
      <c r="H40" s="35"/>
      <c r="I40" s="35"/>
      <c r="J40" s="35"/>
      <c r="K40" s="35"/>
      <c r="L40" s="35"/>
      <c r="M40" s="35"/>
      <c r="R40" s="35"/>
    </row>
    <row r="41" spans="1:18" s="32" customFormat="1" x14ac:dyDescent="0.2">
      <c r="A41" s="35"/>
      <c r="B41" s="35"/>
      <c r="C41" s="35"/>
      <c r="D41" s="35"/>
      <c r="E41" s="35"/>
      <c r="F41" s="35"/>
      <c r="G41" s="35"/>
      <c r="H41" s="35"/>
      <c r="I41" s="35"/>
      <c r="J41" s="35"/>
      <c r="K41" s="35"/>
      <c r="L41" s="35"/>
      <c r="M41" s="35"/>
      <c r="R41" s="35"/>
    </row>
  </sheetData>
  <mergeCells count="3">
    <mergeCell ref="C8:F8"/>
    <mergeCell ref="I8:L8"/>
    <mergeCell ref="O8:R8"/>
  </mergeCells>
  <pageMargins left="0.43" right="0.43" top="0.39" bottom="0.51181102362204722" header="0.51181102362204722" footer="0.51181102362204722"/>
  <pageSetup paperSize="9" scale="24" orientation="landscape" horizontalDpi="4294967295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20"/>
  <sheetViews>
    <sheetView tabSelected="1" workbookViewId="0">
      <selection activeCell="E33" sqref="E33"/>
    </sheetView>
  </sheetViews>
  <sheetFormatPr defaultRowHeight="12.75" x14ac:dyDescent="0.2"/>
  <cols>
    <col min="2" max="2" width="19.85546875" customWidth="1"/>
    <col min="4" max="4" width="9.42578125" customWidth="1"/>
    <col min="11" max="11" width="9.85546875" customWidth="1"/>
  </cols>
  <sheetData>
    <row r="1" spans="2:12" ht="20.25" x14ac:dyDescent="0.3">
      <c r="B1" s="40" t="s">
        <v>3</v>
      </c>
    </row>
    <row r="3" spans="2:12" x14ac:dyDescent="0.2">
      <c r="B3" s="56" t="s">
        <v>4</v>
      </c>
      <c r="C3" s="56" t="s">
        <v>5</v>
      </c>
      <c r="D3" s="56"/>
      <c r="E3" s="56" t="s">
        <v>6</v>
      </c>
      <c r="F3" s="56"/>
      <c r="G3" s="56" t="s">
        <v>0</v>
      </c>
      <c r="H3" s="56"/>
      <c r="I3" s="56" t="s">
        <v>7</v>
      </c>
      <c r="J3" s="56"/>
      <c r="K3" s="56" t="s">
        <v>8</v>
      </c>
      <c r="L3" s="56"/>
    </row>
    <row r="4" spans="2:12" x14ac:dyDescent="0.2">
      <c r="B4" s="56"/>
      <c r="C4" s="41" t="s">
        <v>9</v>
      </c>
      <c r="D4" s="41" t="s">
        <v>2</v>
      </c>
      <c r="E4" s="41" t="s">
        <v>9</v>
      </c>
      <c r="F4" s="41" t="s">
        <v>2</v>
      </c>
      <c r="G4" s="41" t="s">
        <v>9</v>
      </c>
      <c r="H4" s="41" t="s">
        <v>2</v>
      </c>
      <c r="I4" s="41" t="s">
        <v>9</v>
      </c>
      <c r="J4" s="41" t="s">
        <v>2</v>
      </c>
      <c r="K4" s="41" t="s">
        <v>9</v>
      </c>
      <c r="L4" s="41" t="s">
        <v>2</v>
      </c>
    </row>
    <row r="5" spans="2:12" x14ac:dyDescent="0.2">
      <c r="B5" s="41" t="s">
        <v>10</v>
      </c>
      <c r="C5" s="42">
        <v>0.72818924741242119</v>
      </c>
      <c r="D5" s="42">
        <v>0.27181075258757892</v>
      </c>
      <c r="E5" s="42">
        <v>0.73627010078286459</v>
      </c>
      <c r="F5" s="42">
        <v>0.26372989921713558</v>
      </c>
      <c r="G5" s="42">
        <v>0.9418759916003272</v>
      </c>
      <c r="H5" s="42">
        <v>5.8124008399672945E-2</v>
      </c>
      <c r="I5" s="42">
        <v>0.73654738010399967</v>
      </c>
      <c r="J5" s="42">
        <v>0.26345261989600022</v>
      </c>
      <c r="K5" s="42">
        <v>0.36853099530430011</v>
      </c>
      <c r="L5" s="42">
        <v>0.63146900469569978</v>
      </c>
    </row>
    <row r="6" spans="2:12" x14ac:dyDescent="0.2"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2:12" x14ac:dyDescent="0.2">
      <c r="B7" s="1"/>
      <c r="C7" s="1"/>
      <c r="D7" s="1"/>
      <c r="E7" s="1"/>
      <c r="F7" s="1"/>
      <c r="G7" s="1"/>
      <c r="H7" s="1"/>
      <c r="I7" s="1"/>
      <c r="J7" s="1"/>
      <c r="K7" s="1"/>
      <c r="L7" s="1"/>
    </row>
    <row r="8" spans="2:12" x14ac:dyDescent="0.2">
      <c r="B8" s="56" t="s">
        <v>11</v>
      </c>
      <c r="C8" s="56" t="s">
        <v>5</v>
      </c>
      <c r="D8" s="56"/>
      <c r="E8" s="56" t="s">
        <v>6</v>
      </c>
      <c r="F8" s="56"/>
      <c r="G8" s="56" t="s">
        <v>0</v>
      </c>
      <c r="H8" s="56"/>
      <c r="I8" s="56" t="s">
        <v>7</v>
      </c>
      <c r="J8" s="56"/>
      <c r="K8" s="56" t="s">
        <v>8</v>
      </c>
      <c r="L8" s="56"/>
    </row>
    <row r="9" spans="2:12" x14ac:dyDescent="0.2">
      <c r="B9" s="56"/>
      <c r="C9" s="41" t="s">
        <v>9</v>
      </c>
      <c r="D9" s="41" t="s">
        <v>2</v>
      </c>
      <c r="E9" s="41" t="s">
        <v>9</v>
      </c>
      <c r="F9" s="41" t="s">
        <v>2</v>
      </c>
      <c r="G9" s="41" t="s">
        <v>9</v>
      </c>
      <c r="H9" s="41" t="s">
        <v>2</v>
      </c>
      <c r="I9" s="41" t="s">
        <v>9</v>
      </c>
      <c r="J9" s="41" t="s">
        <v>2</v>
      </c>
      <c r="K9" s="41" t="s">
        <v>9</v>
      </c>
      <c r="L9" s="41" t="s">
        <v>2</v>
      </c>
    </row>
    <row r="10" spans="2:12" x14ac:dyDescent="0.2">
      <c r="B10" s="41" t="s">
        <v>10</v>
      </c>
      <c r="C10" s="42">
        <v>0.55972882537922508</v>
      </c>
      <c r="D10" s="42">
        <v>0.44027117462077497</v>
      </c>
      <c r="E10" s="42">
        <v>0.91407459775537814</v>
      </c>
      <c r="F10" s="42">
        <v>8.5925402244622015E-2</v>
      </c>
      <c r="G10" s="42">
        <v>1</v>
      </c>
      <c r="H10" s="42">
        <v>0</v>
      </c>
      <c r="I10" s="42">
        <v>0.89009472223802466</v>
      </c>
      <c r="J10" s="42">
        <v>0.10990527776197546</v>
      </c>
      <c r="K10" s="42">
        <v>0.97414884529460422</v>
      </c>
      <c r="L10" s="42">
        <v>2.585115470539591E-2</v>
      </c>
    </row>
    <row r="11" spans="2:12" x14ac:dyDescent="0.2"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</row>
    <row r="12" spans="2:12" x14ac:dyDescent="0.2"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</row>
    <row r="13" spans="2:12" x14ac:dyDescent="0.2">
      <c r="B13" s="59" t="s">
        <v>12</v>
      </c>
      <c r="C13" s="57" t="s">
        <v>5</v>
      </c>
      <c r="D13" s="58"/>
      <c r="E13" s="57" t="s">
        <v>6</v>
      </c>
      <c r="F13" s="58"/>
      <c r="G13" s="57" t="s">
        <v>0</v>
      </c>
      <c r="H13" s="58"/>
      <c r="I13" s="57" t="s">
        <v>7</v>
      </c>
      <c r="J13" s="58"/>
      <c r="K13" s="57" t="s">
        <v>8</v>
      </c>
      <c r="L13" s="58"/>
    </row>
    <row r="14" spans="2:12" ht="22.5" x14ac:dyDescent="0.2">
      <c r="B14" s="60"/>
      <c r="C14" s="43" t="s">
        <v>13</v>
      </c>
      <c r="D14" s="43" t="s">
        <v>14</v>
      </c>
      <c r="E14" s="43" t="s">
        <v>13</v>
      </c>
      <c r="F14" s="43" t="s">
        <v>14</v>
      </c>
      <c r="G14" s="43" t="s">
        <v>13</v>
      </c>
      <c r="H14" s="43" t="s">
        <v>14</v>
      </c>
      <c r="I14" s="43" t="s">
        <v>13</v>
      </c>
      <c r="J14" s="43" t="s">
        <v>14</v>
      </c>
      <c r="K14" s="43" t="s">
        <v>13</v>
      </c>
      <c r="L14" s="43" t="s">
        <v>14</v>
      </c>
    </row>
    <row r="15" spans="2:12" x14ac:dyDescent="0.2">
      <c r="B15" s="41" t="s">
        <v>10</v>
      </c>
      <c r="C15" s="44">
        <v>0.13064888130750502</v>
      </c>
      <c r="D15" s="45">
        <v>42.280237464923154</v>
      </c>
      <c r="E15" s="44">
        <v>0.12934176542446765</v>
      </c>
      <c r="F15" s="45">
        <v>46.819231673804033</v>
      </c>
      <c r="G15" s="44">
        <v>9.5220934304553653E-2</v>
      </c>
      <c r="H15" s="45">
        <v>32.261770137230478</v>
      </c>
      <c r="I15" s="44">
        <v>0.13508010718773386</v>
      </c>
      <c r="J15" s="45">
        <v>45.257242365606203</v>
      </c>
      <c r="K15" s="44">
        <v>0.17394563434653854</v>
      </c>
      <c r="L15" s="45">
        <v>90.907335625069763</v>
      </c>
    </row>
    <row r="16" spans="2:12" x14ac:dyDescent="0.2"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</row>
    <row r="17" spans="2:12" x14ac:dyDescent="0.2"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</row>
    <row r="18" spans="2:12" x14ac:dyDescent="0.2">
      <c r="B18" s="59" t="s">
        <v>15</v>
      </c>
      <c r="C18" s="57" t="s">
        <v>5</v>
      </c>
      <c r="D18" s="58"/>
      <c r="E18" s="57" t="s">
        <v>6</v>
      </c>
      <c r="F18" s="58"/>
      <c r="G18" s="57" t="s">
        <v>0</v>
      </c>
      <c r="H18" s="58"/>
      <c r="I18" s="57" t="s">
        <v>7</v>
      </c>
      <c r="J18" s="58"/>
      <c r="K18" s="57" t="s">
        <v>8</v>
      </c>
      <c r="L18" s="58"/>
    </row>
    <row r="19" spans="2:12" ht="22.5" x14ac:dyDescent="0.2">
      <c r="B19" s="60"/>
      <c r="C19" s="43" t="s">
        <v>13</v>
      </c>
      <c r="D19" s="43" t="s">
        <v>14</v>
      </c>
      <c r="E19" s="43" t="s">
        <v>13</v>
      </c>
      <c r="F19" s="43" t="s">
        <v>14</v>
      </c>
      <c r="G19" s="43" t="s">
        <v>13</v>
      </c>
      <c r="H19" s="43" t="s">
        <v>14</v>
      </c>
      <c r="I19" s="43" t="s">
        <v>13</v>
      </c>
      <c r="J19" s="43" t="s">
        <v>14</v>
      </c>
      <c r="K19" s="43" t="s">
        <v>13</v>
      </c>
      <c r="L19" s="43" t="s">
        <v>14</v>
      </c>
    </row>
    <row r="20" spans="2:12" x14ac:dyDescent="0.2">
      <c r="B20" s="41" t="s">
        <v>10</v>
      </c>
      <c r="C20" s="46">
        <v>3.161594219116827E-2</v>
      </c>
      <c r="D20" s="45">
        <v>43.007316171869398</v>
      </c>
      <c r="E20" s="46">
        <v>4.8607941108833333E-2</v>
      </c>
      <c r="F20" s="45">
        <v>53.400257725434997</v>
      </c>
      <c r="G20" s="46">
        <v>6.0930960336145626E-3</v>
      </c>
      <c r="H20" s="45">
        <v>40.448182260040838</v>
      </c>
      <c r="I20" s="46">
        <v>4.6570520285054574E-2</v>
      </c>
      <c r="J20" s="45">
        <v>52.510082220469243</v>
      </c>
      <c r="K20" s="46">
        <v>5.9957759862829793E-2</v>
      </c>
      <c r="L20" s="45">
        <v>104.25169454247418</v>
      </c>
    </row>
  </sheetData>
  <mergeCells count="24">
    <mergeCell ref="K18:L18"/>
    <mergeCell ref="B13:B14"/>
    <mergeCell ref="C13:D13"/>
    <mergeCell ref="E13:F13"/>
    <mergeCell ref="G13:H13"/>
    <mergeCell ref="I13:J13"/>
    <mergeCell ref="K13:L13"/>
    <mergeCell ref="B18:B19"/>
    <mergeCell ref="C18:D18"/>
    <mergeCell ref="E18:F18"/>
    <mergeCell ref="G18:H18"/>
    <mergeCell ref="I18:J18"/>
    <mergeCell ref="K8:L8"/>
    <mergeCell ref="B3:B4"/>
    <mergeCell ref="C3:D3"/>
    <mergeCell ref="E3:F3"/>
    <mergeCell ref="G3:H3"/>
    <mergeCell ref="I3:J3"/>
    <mergeCell ref="K3:L3"/>
    <mergeCell ref="B8:B9"/>
    <mergeCell ref="C8:D8"/>
    <mergeCell ref="E8:F8"/>
    <mergeCell ref="G8:H8"/>
    <mergeCell ref="I8:J8"/>
  </mergeCells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finansowanie rynku</vt:lpstr>
      <vt:lpstr>struktura walutowa</vt:lpstr>
    </vt:vector>
  </TitlesOfParts>
  <Company>Europejski Fundusz Leasingowy 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manie</dc:creator>
  <cp:lastModifiedBy>ZPL2</cp:lastModifiedBy>
  <dcterms:created xsi:type="dcterms:W3CDTF">2013-01-17T09:26:33Z</dcterms:created>
  <dcterms:modified xsi:type="dcterms:W3CDTF">2013-01-17T15:26:11Z</dcterms:modified>
</cp:coreProperties>
</file>