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5" windowWidth="19185" windowHeight="10875"/>
  </bookViews>
  <sheets>
    <sheet name="finansowanie" sheetId="1" r:id="rId1"/>
    <sheet name="struktura walutowa" sheetId="2" r:id="rId2"/>
  </sheets>
  <externalReferences>
    <externalReference r:id="rId3"/>
  </externalReferences>
  <calcPr calcId="145621"/>
</workbook>
</file>

<file path=xl/calcChain.xml><?xml version="1.0" encoding="utf-8"?>
<calcChain xmlns="http://schemas.openxmlformats.org/spreadsheetml/2006/main">
  <c r="L20" i="2" l="1"/>
  <c r="K20" i="2"/>
  <c r="J20" i="2"/>
  <c r="I20" i="2"/>
  <c r="H20" i="2"/>
  <c r="G20" i="2"/>
  <c r="F20" i="2"/>
  <c r="E20" i="2"/>
  <c r="D20" i="2"/>
  <c r="C20" i="2"/>
  <c r="L15" i="2"/>
  <c r="K15" i="2"/>
  <c r="J15" i="2"/>
  <c r="I15" i="2"/>
  <c r="H15" i="2"/>
  <c r="G15" i="2"/>
  <c r="F15" i="2"/>
  <c r="E15" i="2"/>
  <c r="D15" i="2"/>
  <c r="C15" i="2"/>
  <c r="L10" i="2"/>
  <c r="K10" i="2"/>
  <c r="J10" i="2"/>
  <c r="I10" i="2"/>
  <c r="H10" i="2"/>
  <c r="G10" i="2"/>
  <c r="F10" i="2"/>
  <c r="E10" i="2"/>
  <c r="D10" i="2"/>
  <c r="C10" i="2"/>
  <c r="L5" i="2"/>
  <c r="K5" i="2"/>
  <c r="J5" i="2"/>
  <c r="I5" i="2"/>
  <c r="H5" i="2"/>
  <c r="G5" i="2"/>
  <c r="F5" i="2"/>
  <c r="E5" i="2"/>
  <c r="D5" i="2"/>
  <c r="C5" i="2"/>
  <c r="P69" i="1" l="1"/>
  <c r="O69" i="1"/>
  <c r="D69" i="1"/>
  <c r="C69" i="1"/>
  <c r="P42" i="1"/>
  <c r="O42" i="1"/>
  <c r="R42" i="1" s="1"/>
  <c r="D42" i="1"/>
  <c r="C42" i="1"/>
  <c r="F42" i="1" s="1"/>
  <c r="P14" i="1"/>
  <c r="O14" i="1"/>
  <c r="R14" i="1" s="1"/>
  <c r="D14" i="1"/>
  <c r="C14" i="1"/>
  <c r="R82" i="1"/>
  <c r="F82" i="1"/>
  <c r="R78" i="1"/>
  <c r="J78" i="1"/>
  <c r="F78" i="1"/>
  <c r="R77" i="1"/>
  <c r="J77" i="1"/>
  <c r="I77" i="1"/>
  <c r="L77" i="1" s="1"/>
  <c r="R76" i="1"/>
  <c r="J76" i="1"/>
  <c r="F76" i="1"/>
  <c r="I75" i="1"/>
  <c r="L75" i="1" s="1"/>
  <c r="J75" i="1"/>
  <c r="F75" i="1"/>
  <c r="J74" i="1"/>
  <c r="R74" i="1"/>
  <c r="F74" i="1"/>
  <c r="R73" i="1"/>
  <c r="J73" i="1"/>
  <c r="I73" i="1"/>
  <c r="R72" i="1"/>
  <c r="J72" i="1"/>
  <c r="F72" i="1"/>
  <c r="R71" i="1"/>
  <c r="J71" i="1"/>
  <c r="I71" i="1"/>
  <c r="R70" i="1"/>
  <c r="J70" i="1"/>
  <c r="J69" i="1" s="1"/>
  <c r="F70" i="1"/>
  <c r="J68" i="1"/>
  <c r="R68" i="1"/>
  <c r="F68" i="1"/>
  <c r="R67" i="1"/>
  <c r="J67" i="1"/>
  <c r="I67" i="1"/>
  <c r="P66" i="1"/>
  <c r="P80" i="1" s="1"/>
  <c r="O66" i="1"/>
  <c r="O80" i="1" s="1"/>
  <c r="D66" i="1"/>
  <c r="D80" i="1" s="1"/>
  <c r="C66" i="1"/>
  <c r="C80" i="1" s="1"/>
  <c r="R55" i="1"/>
  <c r="J55" i="1"/>
  <c r="F55" i="1"/>
  <c r="R51" i="1"/>
  <c r="J51" i="1"/>
  <c r="F51" i="1"/>
  <c r="R50" i="1"/>
  <c r="J50" i="1"/>
  <c r="I50" i="1"/>
  <c r="R49" i="1"/>
  <c r="J49" i="1"/>
  <c r="F49" i="1"/>
  <c r="R48" i="1"/>
  <c r="J48" i="1"/>
  <c r="I48" i="1"/>
  <c r="R47" i="1"/>
  <c r="J47" i="1"/>
  <c r="F47" i="1"/>
  <c r="R46" i="1"/>
  <c r="J46" i="1"/>
  <c r="I46" i="1"/>
  <c r="R45" i="1"/>
  <c r="J45" i="1"/>
  <c r="F45" i="1"/>
  <c r="R44" i="1"/>
  <c r="J44" i="1"/>
  <c r="I44" i="1"/>
  <c r="R43" i="1"/>
  <c r="J43" i="1"/>
  <c r="F43" i="1"/>
  <c r="R41" i="1"/>
  <c r="J41" i="1"/>
  <c r="F41" i="1"/>
  <c r="R40" i="1"/>
  <c r="J40" i="1"/>
  <c r="I40" i="1"/>
  <c r="P39" i="1"/>
  <c r="O39" i="1"/>
  <c r="D39" i="1"/>
  <c r="C39" i="1"/>
  <c r="C53" i="1" s="1"/>
  <c r="R29" i="1"/>
  <c r="L29" i="1"/>
  <c r="R27" i="1"/>
  <c r="J27" i="1"/>
  <c r="F27" i="1"/>
  <c r="R23" i="1"/>
  <c r="J23" i="1"/>
  <c r="F23" i="1"/>
  <c r="R22" i="1"/>
  <c r="J22" i="1"/>
  <c r="I22" i="1"/>
  <c r="R21" i="1"/>
  <c r="J21" i="1"/>
  <c r="F21" i="1"/>
  <c r="R20" i="1"/>
  <c r="J20" i="1"/>
  <c r="I20" i="1"/>
  <c r="R19" i="1"/>
  <c r="J19" i="1"/>
  <c r="F19" i="1"/>
  <c r="R18" i="1"/>
  <c r="J18" i="1"/>
  <c r="I18" i="1"/>
  <c r="L18" i="1" s="1"/>
  <c r="R17" i="1"/>
  <c r="J17" i="1"/>
  <c r="F17" i="1"/>
  <c r="R16" i="1"/>
  <c r="J16" i="1"/>
  <c r="I16" i="1"/>
  <c r="R15" i="1"/>
  <c r="J15" i="1"/>
  <c r="F15" i="1"/>
  <c r="R13" i="1"/>
  <c r="J13" i="1"/>
  <c r="F13" i="1"/>
  <c r="R12" i="1"/>
  <c r="J12" i="1"/>
  <c r="I12" i="1"/>
  <c r="P11" i="1"/>
  <c r="P25" i="1" s="1"/>
  <c r="O11" i="1"/>
  <c r="O25" i="1" s="1"/>
  <c r="D11" i="1"/>
  <c r="D25" i="1" s="1"/>
  <c r="C11" i="1"/>
  <c r="C25" i="1" s="1"/>
  <c r="R65" i="1"/>
  <c r="P65" i="1"/>
  <c r="O65" i="1"/>
  <c r="L65" i="1"/>
  <c r="J65" i="1"/>
  <c r="I65" i="1"/>
  <c r="F65" i="1"/>
  <c r="D65" i="1"/>
  <c r="C65" i="1"/>
  <c r="O62" i="1"/>
  <c r="I62" i="1"/>
  <c r="C62" i="1"/>
  <c r="R69" i="1" l="1"/>
  <c r="J66" i="1"/>
  <c r="J80" i="1" s="1"/>
  <c r="L16" i="1"/>
  <c r="L20" i="1"/>
  <c r="F69" i="1"/>
  <c r="F14" i="1"/>
  <c r="J14" i="1"/>
  <c r="J42" i="1"/>
  <c r="J11" i="1"/>
  <c r="J25" i="1" s="1"/>
  <c r="J31" i="1" s="1"/>
  <c r="R39" i="1"/>
  <c r="D53" i="1"/>
  <c r="D57" i="1" s="1"/>
  <c r="P53" i="1"/>
  <c r="P57" i="1" s="1"/>
  <c r="D31" i="1"/>
  <c r="P31" i="1"/>
  <c r="O53" i="1"/>
  <c r="R66" i="1"/>
  <c r="F66" i="1"/>
  <c r="L71" i="1"/>
  <c r="L73" i="1"/>
  <c r="J39" i="1"/>
  <c r="J53" i="1" s="1"/>
  <c r="J57" i="1" s="1"/>
  <c r="L44" i="1"/>
  <c r="L46" i="1"/>
  <c r="L48" i="1"/>
  <c r="L50" i="1"/>
  <c r="F39" i="1"/>
  <c r="R11" i="1"/>
  <c r="L22" i="1"/>
  <c r="F11" i="1"/>
  <c r="L12" i="1"/>
  <c r="L40" i="1"/>
  <c r="L67" i="1"/>
  <c r="D85" i="1"/>
  <c r="P85" i="1"/>
  <c r="F12" i="1"/>
  <c r="I13" i="1"/>
  <c r="L13" i="1" s="1"/>
  <c r="I15" i="1"/>
  <c r="F16" i="1"/>
  <c r="I17" i="1"/>
  <c r="L17" i="1" s="1"/>
  <c r="F18" i="1"/>
  <c r="I19" i="1"/>
  <c r="L19" i="1" s="1"/>
  <c r="F20" i="1"/>
  <c r="I21" i="1"/>
  <c r="L21" i="1" s="1"/>
  <c r="F22" i="1"/>
  <c r="I23" i="1"/>
  <c r="L23" i="1" s="1"/>
  <c r="I27" i="1"/>
  <c r="L27" i="1" s="1"/>
  <c r="I35" i="1"/>
  <c r="C38" i="1"/>
  <c r="F38" i="1"/>
  <c r="J38" i="1"/>
  <c r="O38" i="1"/>
  <c r="R38" i="1"/>
  <c r="F40" i="1"/>
  <c r="I41" i="1"/>
  <c r="L41" i="1" s="1"/>
  <c r="I43" i="1"/>
  <c r="F44" i="1"/>
  <c r="I45" i="1"/>
  <c r="L45" i="1" s="1"/>
  <c r="F46" i="1"/>
  <c r="I47" i="1"/>
  <c r="L47" i="1" s="1"/>
  <c r="F48" i="1"/>
  <c r="I49" i="1"/>
  <c r="L49" i="1" s="1"/>
  <c r="F50" i="1"/>
  <c r="I51" i="1"/>
  <c r="L51" i="1" s="1"/>
  <c r="I55" i="1"/>
  <c r="F67" i="1"/>
  <c r="I68" i="1"/>
  <c r="L68" i="1" s="1"/>
  <c r="I70" i="1"/>
  <c r="F71" i="1"/>
  <c r="I72" i="1"/>
  <c r="L72" i="1" s="1"/>
  <c r="F73" i="1"/>
  <c r="I74" i="1"/>
  <c r="L74" i="1" s="1"/>
  <c r="R75" i="1"/>
  <c r="I76" i="1"/>
  <c r="L76" i="1" s="1"/>
  <c r="F77" i="1"/>
  <c r="I78" i="1"/>
  <c r="L78" i="1" s="1"/>
  <c r="I82" i="1"/>
  <c r="C35" i="1"/>
  <c r="O35" i="1"/>
  <c r="D38" i="1"/>
  <c r="I38" i="1"/>
  <c r="L38" i="1"/>
  <c r="P38" i="1"/>
  <c r="J82" i="1"/>
  <c r="J85" i="1" l="1"/>
  <c r="L82" i="1"/>
  <c r="C85" i="1"/>
  <c r="F80" i="1"/>
  <c r="C57" i="1"/>
  <c r="F57" i="1" s="1"/>
  <c r="F53" i="1"/>
  <c r="C31" i="1"/>
  <c r="F31" i="1" s="1"/>
  <c r="F25" i="1"/>
  <c r="O85" i="1"/>
  <c r="R80" i="1"/>
  <c r="I69" i="1"/>
  <c r="L69" i="1" s="1"/>
  <c r="L70" i="1"/>
  <c r="O57" i="1"/>
  <c r="R57" i="1" s="1"/>
  <c r="R53" i="1"/>
  <c r="I42" i="1"/>
  <c r="L42" i="1" s="1"/>
  <c r="L43" i="1"/>
  <c r="O31" i="1"/>
  <c r="R31" i="1" s="1"/>
  <c r="R25" i="1"/>
  <c r="I14" i="1"/>
  <c r="L14" i="1" s="1"/>
  <c r="L15" i="1"/>
  <c r="I66" i="1"/>
  <c r="I39" i="1"/>
  <c r="I11" i="1"/>
  <c r="I53" i="1" l="1"/>
  <c r="L39" i="1"/>
  <c r="R85" i="1"/>
  <c r="I25" i="1"/>
  <c r="L11" i="1"/>
  <c r="I80" i="1"/>
  <c r="L66" i="1"/>
  <c r="F85" i="1"/>
  <c r="L80" i="1" l="1"/>
  <c r="I85" i="1"/>
  <c r="I31" i="1"/>
  <c r="L31" i="1" s="1"/>
  <c r="L25" i="1"/>
  <c r="L53" i="1"/>
  <c r="I57" i="1"/>
  <c r="L85" i="1" l="1"/>
</calcChain>
</file>

<file path=xl/sharedStrings.xml><?xml version="1.0" encoding="utf-8"?>
<sst xmlns="http://schemas.openxmlformats.org/spreadsheetml/2006/main" count="300" uniqueCount="87">
  <si>
    <t>IT</t>
  </si>
  <si>
    <t>Dane o łącznym rynku finansowania</t>
  </si>
  <si>
    <t>MiU</t>
  </si>
  <si>
    <t>Sprzęt Budowlany</t>
  </si>
  <si>
    <t>Maszyny Rolnicze</t>
  </si>
  <si>
    <t>Maszyny Poligraf.</t>
  </si>
  <si>
    <t>maszyny do prod. tw. sztucznych i maszyny do obróbki metalu</t>
  </si>
  <si>
    <t>maszyny dla przemysłu spożywczego</t>
  </si>
  <si>
    <t>Sprzęt Medyczny</t>
  </si>
  <si>
    <t>Sprzęt Gastronom.</t>
  </si>
  <si>
    <t>Wózki Widłowe</t>
  </si>
  <si>
    <t>inne MiU</t>
  </si>
  <si>
    <t xml:space="preserve"> Sprzęt</t>
  </si>
  <si>
    <t>Oprogram.</t>
  </si>
  <si>
    <t>inne IT</t>
  </si>
  <si>
    <t>Pozostałe środki transportu</t>
  </si>
  <si>
    <t>Powietrzne</t>
  </si>
  <si>
    <t>Wodne</t>
  </si>
  <si>
    <t>Kolejowe</t>
  </si>
  <si>
    <t>No.</t>
  </si>
  <si>
    <t>Company</t>
  </si>
  <si>
    <t>Industrial buildings</t>
  </si>
  <si>
    <t>Trade and service buildings</t>
  </si>
  <si>
    <t>Office buildings</t>
  </si>
  <si>
    <t>Hotels and recreational buildings</t>
  </si>
  <si>
    <t>Other</t>
  </si>
  <si>
    <t>All</t>
  </si>
  <si>
    <t>1.</t>
  </si>
  <si>
    <t>Real estate sectors - market estimation</t>
  </si>
  <si>
    <t>MiU - tylko leasing</t>
  </si>
  <si>
    <t>MiU - tylko pożyczka</t>
  </si>
  <si>
    <t>IT - tylko leasing</t>
  </si>
  <si>
    <t>IT - tylko pożyczka</t>
  </si>
  <si>
    <t>Pozostałe środki transportu - tylko leasing</t>
  </si>
  <si>
    <t>Pozostałe środki transportu - tylko pożyczka</t>
  </si>
  <si>
    <t>I-VI 2012 vs. I-VI 2011</t>
  </si>
  <si>
    <t>VII-IX 2012 vs. VII-IX 2011</t>
  </si>
  <si>
    <t>I-IX 2012 vs. I-IX 2011</t>
  </si>
  <si>
    <t>I-VI 2011</t>
  </si>
  <si>
    <t>I-VI 2012</t>
  </si>
  <si>
    <t>I-VI 12 /
I-VI 11</t>
  </si>
  <si>
    <t>VII-IX 2011</t>
  </si>
  <si>
    <t>VII-IX 2012</t>
  </si>
  <si>
    <t>VII-IX 12 / VII-IX 11</t>
  </si>
  <si>
    <t>I-IX 2011</t>
  </si>
  <si>
    <t>I-IX 2012</t>
  </si>
  <si>
    <t>I-IX 12 /
I-IX 11</t>
  </si>
  <si>
    <t>pojazdy</t>
  </si>
  <si>
    <t>osobowe</t>
  </si>
  <si>
    <t>cięzarowe do 3,5 t</t>
  </si>
  <si>
    <t>ciężarowe</t>
  </si>
  <si>
    <t>ciężarowe pow. 3,5 t</t>
  </si>
  <si>
    <t>ciągniki siodłowe</t>
  </si>
  <si>
    <t>naczepy/przyczepy</t>
  </si>
  <si>
    <t>autobusy</t>
  </si>
  <si>
    <t>inne</t>
  </si>
  <si>
    <t>samoloty, statki, kolej</t>
  </si>
  <si>
    <t>Ruchomości (leasing )</t>
  </si>
  <si>
    <t>Nieruchomości ( leasing )</t>
  </si>
  <si>
    <t xml:space="preserve">nieruchomości wył. w zarządzaniu </t>
  </si>
  <si>
    <t>Ogółem leasing - finansowanie</t>
  </si>
  <si>
    <t>Ruchomości (pożyczki )</t>
  </si>
  <si>
    <t>Nieruchomości ( pożyczki )</t>
  </si>
  <si>
    <t>Ogółem pożyczki</t>
  </si>
  <si>
    <t>Ogółem rynek - finansowanie</t>
  </si>
  <si>
    <t xml:space="preserve">ZWIĄZEK POLSKIEGO LEASINGU </t>
  </si>
  <si>
    <t>FINANSOWANIE RYNKU po III kwartałach 2012  r</t>
  </si>
  <si>
    <t>LEASING</t>
  </si>
  <si>
    <t>POŻYCZKI</t>
  </si>
  <si>
    <t>LEASING + POŻYCZKI</t>
  </si>
  <si>
    <t>Ruchomości (leasing+pożyczki )</t>
  </si>
  <si>
    <t>Nieruchomości ( leasing+pożyczki )</t>
  </si>
  <si>
    <t>Warszawa korekta z dnia 14.01.2013</t>
  </si>
  <si>
    <t>Dane za I-III Q 2012 - struktura walutowa nowej produkcji oraz jej parametry</t>
  </si>
  <si>
    <t>Currency Le</t>
  </si>
  <si>
    <t>Vehicles</t>
  </si>
  <si>
    <t>Machines</t>
  </si>
  <si>
    <t>Movables</t>
  </si>
  <si>
    <t>Real estate</t>
  </si>
  <si>
    <t>PLN</t>
  </si>
  <si>
    <t>Market structure</t>
  </si>
  <si>
    <t>Currency IL</t>
  </si>
  <si>
    <t>Parameters Le</t>
  </si>
  <si>
    <t>initial payment</t>
  </si>
  <si>
    <t>duration</t>
  </si>
  <si>
    <t>Parameters IL</t>
  </si>
  <si>
    <t>finansowanie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</si>
</sst>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%"/>
    <numFmt numFmtId="165" formatCode="#,##0.0"/>
    <numFmt numFmtId="166" formatCode="0.0"/>
  </numFmts>
  <fonts count="24" x14ac:knownFonts="1">
    <font>
      <sz val="10"/>
      <name val="Arial CE"/>
      <charset val="238"/>
    </font>
    <font>
      <sz val="10"/>
      <name val="Arial"/>
      <family val="2"/>
      <charset val="238"/>
    </font>
    <font>
      <sz val="8"/>
      <name val="Arial"/>
      <family val="2"/>
    </font>
    <font>
      <b/>
      <sz val="14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b/>
      <sz val="8"/>
      <name val="Arial"/>
      <family val="2"/>
      <charset val="238"/>
    </font>
    <font>
      <sz val="10"/>
      <name val="Arial CE"/>
      <charset val="238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8"/>
      <color indexed="45"/>
      <name val="Arial"/>
      <family val="2"/>
    </font>
    <font>
      <b/>
      <sz val="12"/>
      <color indexed="45"/>
      <name val="Arial"/>
      <family val="2"/>
    </font>
    <font>
      <sz val="10"/>
      <color indexed="22"/>
      <name val="Arial"/>
      <family val="2"/>
    </font>
    <font>
      <sz val="8"/>
      <name val="Arial CE"/>
      <family val="2"/>
      <charset val="238"/>
    </font>
    <font>
      <b/>
      <sz val="8"/>
      <name val="Arial CE"/>
      <family val="2"/>
      <charset val="238"/>
    </font>
    <font>
      <sz val="8"/>
      <name val="Arial"/>
      <family val="2"/>
      <charset val="238"/>
    </font>
    <font>
      <b/>
      <sz val="10"/>
      <name val="Arial CE"/>
      <charset val="238"/>
    </font>
    <font>
      <b/>
      <sz val="8"/>
      <name val="Arial CE"/>
      <charset val="238"/>
    </font>
    <font>
      <b/>
      <sz val="10"/>
      <color indexed="45"/>
      <name val="Arial"/>
      <family val="2"/>
    </font>
    <font>
      <b/>
      <sz val="14"/>
      <name val="Arial"/>
      <family val="2"/>
      <charset val="238"/>
    </font>
    <font>
      <b/>
      <u/>
      <sz val="16"/>
      <name val="Arial"/>
      <family val="2"/>
      <charset val="238"/>
    </font>
    <font>
      <b/>
      <sz val="16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medium">
        <color indexed="55"/>
      </left>
      <right style="thin">
        <color indexed="55"/>
      </right>
      <top style="medium">
        <color indexed="55"/>
      </top>
      <bottom style="medium">
        <color indexed="55"/>
      </bottom>
      <diagonal/>
    </border>
    <border>
      <left style="thin">
        <color indexed="55"/>
      </left>
      <right style="thin">
        <color indexed="55"/>
      </right>
      <top style="medium">
        <color indexed="55"/>
      </top>
      <bottom style="medium">
        <color indexed="55"/>
      </bottom>
      <diagonal/>
    </border>
    <border>
      <left style="thin">
        <color indexed="55"/>
      </left>
      <right style="medium">
        <color indexed="55"/>
      </right>
      <top style="medium">
        <color indexed="55"/>
      </top>
      <bottom style="medium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</borders>
  <cellStyleXfs count="12">
    <xf numFmtId="0" fontId="0" fillId="0" borderId="0"/>
    <xf numFmtId="9" fontId="8" fillId="0" borderId="0" applyFont="0" applyFill="0" applyBorder="0" applyAlignment="0" applyProtection="0"/>
    <xf numFmtId="0" fontId="1" fillId="0" borderId="0" applyBorder="0"/>
    <xf numFmtId="0" fontId="1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8" fillId="0" borderId="0"/>
  </cellStyleXfs>
  <cellXfs count="96">
    <xf numFmtId="0" fontId="0" fillId="0" borderId="0" xfId="0"/>
    <xf numFmtId="0" fontId="2" fillId="0" borderId="0" xfId="2" applyFont="1" applyFill="1"/>
    <xf numFmtId="0" fontId="3" fillId="0" borderId="0" xfId="2" applyFont="1" applyFill="1" applyAlignment="1">
      <alignment vertical="center"/>
    </xf>
    <xf numFmtId="0" fontId="1" fillId="0" borderId="0" xfId="2"/>
    <xf numFmtId="0" fontId="2" fillId="0" borderId="0" xfId="2" applyFont="1"/>
    <xf numFmtId="0" fontId="4" fillId="0" borderId="0" xfId="2" applyFont="1" applyFill="1" applyAlignment="1">
      <alignment horizontal="center" vertical="center" wrapText="1"/>
    </xf>
    <xf numFmtId="0" fontId="5" fillId="0" borderId="0" xfId="2" applyFont="1" applyFill="1" applyAlignment="1">
      <alignment vertical="center"/>
    </xf>
    <xf numFmtId="0" fontId="6" fillId="0" borderId="0" xfId="2" applyFont="1" applyFill="1" applyBorder="1" applyAlignment="1">
      <alignment horizontal="center" vertical="center" wrapText="1"/>
    </xf>
    <xf numFmtId="0" fontId="6" fillId="2" borderId="1" xfId="2" applyFont="1" applyFill="1" applyBorder="1" applyAlignment="1">
      <alignment horizontal="center" vertical="center" wrapText="1"/>
    </xf>
    <xf numFmtId="0" fontId="7" fillId="2" borderId="1" xfId="2" applyFont="1" applyFill="1" applyBorder="1" applyAlignment="1">
      <alignment horizontal="center" vertical="center" wrapText="1"/>
    </xf>
    <xf numFmtId="164" fontId="2" fillId="0" borderId="0" xfId="1" applyNumberFormat="1" applyFont="1" applyFill="1" applyBorder="1" applyAlignment="1">
      <alignment vertical="center"/>
    </xf>
    <xf numFmtId="165" fontId="10" fillId="3" borderId="2" xfId="2" applyNumberFormat="1" applyFont="1" applyFill="1" applyBorder="1" applyAlignment="1">
      <alignment vertical="center"/>
    </xf>
    <xf numFmtId="164" fontId="2" fillId="3" borderId="2" xfId="1" applyNumberFormat="1" applyFont="1" applyFill="1" applyBorder="1" applyAlignment="1">
      <alignment vertical="center"/>
    </xf>
    <xf numFmtId="165" fontId="2" fillId="3" borderId="2" xfId="2" applyNumberFormat="1" applyFont="1" applyFill="1" applyBorder="1" applyAlignment="1">
      <alignment vertical="center"/>
    </xf>
    <xf numFmtId="165" fontId="2" fillId="3" borderId="1" xfId="2" applyNumberFormat="1" applyFont="1" applyFill="1" applyBorder="1" applyAlignment="1">
      <alignment vertical="center"/>
    </xf>
    <xf numFmtId="0" fontId="1" fillId="0" borderId="0" xfId="2" applyFill="1"/>
    <xf numFmtId="0" fontId="9" fillId="0" borderId="0" xfId="2" applyFont="1" applyFill="1" applyAlignment="1">
      <alignment vertical="center"/>
    </xf>
    <xf numFmtId="165" fontId="10" fillId="0" borderId="0" xfId="2" applyNumberFormat="1" applyFont="1" applyFill="1" applyAlignment="1">
      <alignment vertical="center"/>
    </xf>
    <xf numFmtId="3" fontId="2" fillId="0" borderId="0" xfId="2" applyNumberFormat="1" applyFont="1" applyFill="1" applyAlignment="1">
      <alignment vertical="center"/>
    </xf>
    <xf numFmtId="164" fontId="11" fillId="0" borderId="0" xfId="1" applyNumberFormat="1" applyFont="1" applyFill="1" applyBorder="1" applyAlignment="1">
      <alignment vertical="center"/>
    </xf>
    <xf numFmtId="0" fontId="11" fillId="3" borderId="3" xfId="2" applyFont="1" applyFill="1" applyBorder="1" applyAlignment="1">
      <alignment vertical="center"/>
    </xf>
    <xf numFmtId="165" fontId="11" fillId="3" borderId="4" xfId="2" applyNumberFormat="1" applyFont="1" applyFill="1" applyBorder="1" applyAlignment="1">
      <alignment vertical="center"/>
    </xf>
    <xf numFmtId="164" fontId="11" fillId="3" borderId="5" xfId="1" applyNumberFormat="1" applyFont="1" applyFill="1" applyBorder="1" applyAlignment="1">
      <alignment vertical="center"/>
    </xf>
    <xf numFmtId="164" fontId="12" fillId="0" borderId="0" xfId="1" applyNumberFormat="1" applyFont="1" applyFill="1" applyBorder="1" applyAlignment="1">
      <alignment vertical="center"/>
    </xf>
    <xf numFmtId="165" fontId="13" fillId="0" borderId="0" xfId="2" applyNumberFormat="1" applyFont="1" applyFill="1" applyBorder="1" applyAlignment="1">
      <alignment vertical="center"/>
    </xf>
    <xf numFmtId="165" fontId="11" fillId="0" borderId="4" xfId="2" applyNumberFormat="1" applyFont="1" applyFill="1" applyBorder="1" applyAlignment="1">
      <alignment vertical="center"/>
    </xf>
    <xf numFmtId="165" fontId="14" fillId="0" borderId="0" xfId="2" applyNumberFormat="1" applyFont="1" applyFill="1" applyAlignment="1">
      <alignment vertical="center"/>
    </xf>
    <xf numFmtId="9" fontId="10" fillId="0" borderId="0" xfId="1" applyFont="1" applyFill="1"/>
    <xf numFmtId="165" fontId="10" fillId="0" borderId="0" xfId="1" applyNumberFormat="1" applyFont="1" applyFill="1"/>
    <xf numFmtId="3" fontId="2" fillId="0" borderId="0" xfId="2" applyNumberFormat="1" applyFont="1" applyFill="1"/>
    <xf numFmtId="165" fontId="2" fillId="0" borderId="1" xfId="2" applyNumberFormat="1" applyFont="1" applyFill="1" applyBorder="1" applyAlignment="1">
      <alignment vertical="center"/>
    </xf>
    <xf numFmtId="0" fontId="5" fillId="0" borderId="0" xfId="2" applyFont="1" applyFill="1" applyBorder="1" applyAlignment="1">
      <alignment vertical="center"/>
    </xf>
    <xf numFmtId="3" fontId="10" fillId="0" borderId="0" xfId="1" applyNumberFormat="1" applyFont="1" applyFill="1" applyBorder="1"/>
    <xf numFmtId="0" fontId="1" fillId="0" borderId="0" xfId="2" applyFill="1" applyBorder="1"/>
    <xf numFmtId="9" fontId="2" fillId="0" borderId="0" xfId="1" applyFont="1" applyFill="1" applyBorder="1"/>
    <xf numFmtId="165" fontId="1" fillId="0" borderId="0" xfId="2" applyNumberFormat="1" applyFill="1"/>
    <xf numFmtId="0" fontId="1" fillId="0" borderId="0" xfId="2" applyFont="1" applyFill="1"/>
    <xf numFmtId="165" fontId="2" fillId="0" borderId="6" xfId="3" applyNumberFormat="1" applyFont="1" applyFill="1" applyBorder="1" applyAlignment="1">
      <alignment vertical="center" wrapText="1"/>
    </xf>
    <xf numFmtId="165" fontId="2" fillId="0" borderId="6" xfId="2" applyNumberFormat="1" applyFont="1" applyFill="1" applyBorder="1" applyAlignment="1">
      <alignment vertical="center"/>
    </xf>
    <xf numFmtId="0" fontId="2" fillId="0" borderId="0" xfId="2" applyFont="1" applyFill="1" applyBorder="1" applyAlignment="1">
      <alignment horizontal="left" vertical="center" indent="1"/>
    </xf>
    <xf numFmtId="165" fontId="2" fillId="0" borderId="0" xfId="2" applyNumberFormat="1" applyFont="1" applyFill="1" applyBorder="1" applyAlignment="1">
      <alignment vertical="center"/>
    </xf>
    <xf numFmtId="0" fontId="2" fillId="0" borderId="6" xfId="2" applyFont="1" applyFill="1" applyBorder="1" applyAlignment="1">
      <alignment horizontal="left" vertical="center" indent="2"/>
    </xf>
    <xf numFmtId="0" fontId="2" fillId="0" borderId="6" xfId="2" applyFont="1" applyFill="1" applyBorder="1"/>
    <xf numFmtId="0" fontId="2" fillId="0" borderId="0" xfId="2" applyFont="1" applyFill="1" applyBorder="1" applyAlignment="1">
      <alignment horizontal="left" vertical="center" indent="2"/>
    </xf>
    <xf numFmtId="0" fontId="2" fillId="0" borderId="0" xfId="2" applyFont="1" applyFill="1" applyBorder="1"/>
    <xf numFmtId="0" fontId="1" fillId="0" borderId="0" xfId="2" applyBorder="1"/>
    <xf numFmtId="0" fontId="2" fillId="0" borderId="6" xfId="2" applyFont="1" applyFill="1" applyBorder="1" applyAlignment="1">
      <alignment horizontal="left" vertical="center" indent="1"/>
    </xf>
    <xf numFmtId="0" fontId="9" fillId="0" borderId="0" xfId="2" applyFont="1" applyFill="1" applyBorder="1" applyAlignment="1">
      <alignment vertical="center"/>
    </xf>
    <xf numFmtId="165" fontId="10" fillId="0" borderId="0" xfId="2" applyNumberFormat="1" applyFont="1" applyFill="1" applyBorder="1" applyAlignment="1">
      <alignment vertical="center"/>
    </xf>
    <xf numFmtId="3" fontId="2" fillId="0" borderId="0" xfId="2" applyNumberFormat="1" applyFont="1" applyFill="1" applyBorder="1" applyAlignment="1">
      <alignment vertical="center"/>
    </xf>
    <xf numFmtId="0" fontId="15" fillId="2" borderId="7" xfId="4" applyFont="1" applyFill="1" applyBorder="1" applyAlignment="1">
      <alignment horizontal="center" vertical="center" wrapText="1"/>
    </xf>
    <xf numFmtId="0" fontId="16" fillId="2" borderId="7" xfId="4" applyFont="1" applyFill="1" applyBorder="1" applyAlignment="1">
      <alignment horizontal="center" vertical="center" wrapText="1"/>
    </xf>
    <xf numFmtId="0" fontId="11" fillId="0" borderId="0" xfId="2" applyFont="1" applyFill="1" applyBorder="1" applyAlignment="1">
      <alignment vertical="center"/>
    </xf>
    <xf numFmtId="165" fontId="11" fillId="0" borderId="0" xfId="2" applyNumberFormat="1" applyFont="1" applyFill="1" applyBorder="1" applyAlignment="1">
      <alignment vertical="center"/>
    </xf>
    <xf numFmtId="0" fontId="17" fillId="0" borderId="8" xfId="5" applyFont="1" applyBorder="1" applyAlignment="1">
      <alignment horizontal="center"/>
    </xf>
    <xf numFmtId="0" fontId="17" fillId="0" borderId="8" xfId="5" applyFont="1" applyBorder="1"/>
    <xf numFmtId="0" fontId="7" fillId="0" borderId="8" xfId="5" applyFont="1" applyBorder="1"/>
    <xf numFmtId="0" fontId="7" fillId="3" borderId="7" xfId="5" applyFont="1" applyFill="1" applyBorder="1" applyAlignment="1">
      <alignment horizontal="center"/>
    </xf>
    <xf numFmtId="0" fontId="16" fillId="3" borderId="7" xfId="6" applyFont="1" applyFill="1" applyBorder="1" applyAlignment="1">
      <alignment wrapText="1"/>
    </xf>
    <xf numFmtId="165" fontId="6" fillId="3" borderId="7" xfId="5" applyNumberFormat="1" applyFont="1" applyFill="1" applyBorder="1"/>
    <xf numFmtId="165" fontId="2" fillId="0" borderId="0" xfId="2" applyNumberFormat="1" applyFont="1" applyFill="1"/>
    <xf numFmtId="164" fontId="2" fillId="0" borderId="0" xfId="1" applyNumberFormat="1" applyFont="1" applyFill="1"/>
    <xf numFmtId="10" fontId="2" fillId="0" borderId="0" xfId="1" applyNumberFormat="1" applyFont="1" applyFill="1"/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/>
    </xf>
    <xf numFmtId="164" fontId="18" fillId="0" borderId="0" xfId="1" applyNumberFormat="1" applyFont="1" applyFill="1" applyBorder="1"/>
    <xf numFmtId="0" fontId="2" fillId="0" borderId="6" xfId="2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 wrapText="1"/>
    </xf>
    <xf numFmtId="10" fontId="18" fillId="0" borderId="0" xfId="1" applyNumberFormat="1" applyFont="1" applyFill="1" applyBorder="1" applyAlignment="1"/>
    <xf numFmtId="165" fontId="18" fillId="0" borderId="0" xfId="1" applyNumberFormat="1" applyFont="1" applyFill="1" applyBorder="1" applyAlignment="1"/>
    <xf numFmtId="0" fontId="2" fillId="0" borderId="0" xfId="3" applyFont="1" applyFill="1" applyBorder="1" applyAlignment="1">
      <alignment horizontal="center" vertical="center" wrapText="1"/>
    </xf>
    <xf numFmtId="164" fontId="18" fillId="0" borderId="0" xfId="1" applyNumberFormat="1" applyFont="1" applyFill="1" applyBorder="1" applyAlignment="1"/>
    <xf numFmtId="166" fontId="2" fillId="0" borderId="0" xfId="2" applyNumberFormat="1" applyFont="1" applyFill="1" applyBorder="1"/>
    <xf numFmtId="0" fontId="9" fillId="0" borderId="2" xfId="2" applyFont="1" applyFill="1" applyBorder="1" applyAlignment="1">
      <alignment vertical="center"/>
    </xf>
    <xf numFmtId="0" fontId="2" fillId="0" borderId="2" xfId="2" applyFont="1" applyFill="1" applyBorder="1" applyAlignment="1">
      <alignment horizontal="left" vertical="center" indent="1"/>
    </xf>
    <xf numFmtId="0" fontId="2" fillId="0" borderId="2" xfId="2" applyFont="1" applyFill="1" applyBorder="1" applyAlignment="1">
      <alignment horizontal="left" vertical="center" indent="2"/>
    </xf>
    <xf numFmtId="0" fontId="9" fillId="0" borderId="3" xfId="2" applyFont="1" applyFill="1" applyBorder="1" applyAlignment="1">
      <alignment vertical="center" wrapText="1"/>
    </xf>
    <xf numFmtId="0" fontId="20" fillId="0" borderId="0" xfId="2" applyFont="1" applyFill="1" applyBorder="1" applyAlignment="1">
      <alignment vertical="center"/>
    </xf>
    <xf numFmtId="0" fontId="9" fillId="0" borderId="3" xfId="2" applyFont="1" applyFill="1" applyBorder="1" applyAlignment="1">
      <alignment vertical="center"/>
    </xf>
    <xf numFmtId="0" fontId="21" fillId="0" borderId="0" xfId="2" applyFont="1" applyFill="1"/>
    <xf numFmtId="0" fontId="22" fillId="0" borderId="0" xfId="2" applyFont="1" applyFill="1"/>
    <xf numFmtId="165" fontId="2" fillId="4" borderId="2" xfId="2" applyNumberFormat="1" applyFont="1" applyFill="1" applyBorder="1" applyAlignment="1">
      <alignment vertical="center"/>
    </xf>
    <xf numFmtId="0" fontId="18" fillId="0" borderId="0" xfId="0" applyFont="1" applyFill="1" applyBorder="1" applyAlignment="1">
      <alignment horizontal="center" vertical="center"/>
    </xf>
    <xf numFmtId="0" fontId="4" fillId="0" borderId="0" xfId="2" applyFont="1" applyFill="1" applyAlignment="1">
      <alignment horizontal="center" vertical="center" wrapText="1"/>
    </xf>
    <xf numFmtId="0" fontId="23" fillId="0" borderId="0" xfId="0" applyFont="1"/>
    <xf numFmtId="0" fontId="18" fillId="2" borderId="7" xfId="0" applyFont="1" applyFill="1" applyBorder="1" applyAlignment="1">
      <alignment horizontal="center" vertical="center"/>
    </xf>
    <xf numFmtId="0" fontId="18" fillId="2" borderId="7" xfId="0" applyFont="1" applyFill="1" applyBorder="1" applyAlignment="1">
      <alignment horizontal="center"/>
    </xf>
    <xf numFmtId="164" fontId="18" fillId="0" borderId="7" xfId="1" applyNumberFormat="1" applyFont="1" applyFill="1" applyBorder="1"/>
    <xf numFmtId="0" fontId="18" fillId="2" borderId="9" xfId="0" applyFont="1" applyFill="1" applyBorder="1" applyAlignment="1">
      <alignment horizontal="center" vertical="center"/>
    </xf>
    <xf numFmtId="0" fontId="18" fillId="2" borderId="10" xfId="0" applyFont="1" applyFill="1" applyBorder="1" applyAlignment="1">
      <alignment horizontal="center" vertical="center"/>
    </xf>
    <xf numFmtId="0" fontId="18" fillId="2" borderId="11" xfId="0" applyFont="1" applyFill="1" applyBorder="1" applyAlignment="1">
      <alignment horizontal="center" vertical="center"/>
    </xf>
    <xf numFmtId="0" fontId="18" fillId="2" borderId="12" xfId="0" applyFont="1" applyFill="1" applyBorder="1" applyAlignment="1">
      <alignment horizontal="center" vertical="center"/>
    </xf>
    <xf numFmtId="0" fontId="19" fillId="2" borderId="7" xfId="0" applyFont="1" applyFill="1" applyBorder="1" applyAlignment="1">
      <alignment horizontal="center" vertical="center" wrapText="1"/>
    </xf>
    <xf numFmtId="10" fontId="18" fillId="0" borderId="7" xfId="1" applyNumberFormat="1" applyFont="1" applyFill="1" applyBorder="1" applyAlignment="1"/>
    <xf numFmtId="165" fontId="18" fillId="0" borderId="7" xfId="1" applyNumberFormat="1" applyFont="1" applyFill="1" applyBorder="1" applyAlignment="1"/>
    <xf numFmtId="164" fontId="18" fillId="0" borderId="7" xfId="1" applyNumberFormat="1" applyFont="1" applyFill="1" applyBorder="1" applyAlignment="1"/>
  </cellXfs>
  <cellStyles count="12">
    <cellStyle name="%" xfId="7"/>
    <cellStyle name="_Zbiorczy 2008 final" xfId="8"/>
    <cellStyle name="0,0_x000d__x000a_NA_x000d__x000a_" xfId="9"/>
    <cellStyle name="Normal_leasing" xfId="10"/>
    <cellStyle name="Normalny" xfId="0" builtinId="0"/>
    <cellStyle name="Normalny_Leasing market 2006 - supplement" xfId="5"/>
    <cellStyle name="Normalny_Leasing market at the end of 2005" xfId="2"/>
    <cellStyle name="Normalny_nieruchomości" xfId="4"/>
    <cellStyle name="Normalny_wyniki.1q.2007.zbiorcze_ZPL" xfId="3"/>
    <cellStyle name="Normalny_wyniki.3q.2006.zbiorcze" xfId="6"/>
    <cellStyle name="Procentowy" xfId="1" builtinId="5"/>
    <cellStyle name="Styl 1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r>
              <a:rPr lang="pl-PL"/>
              <a:t>struktura ruchomości I-III Q  2012</a:t>
            </a:r>
          </a:p>
        </c:rich>
      </c:tx>
      <c:layout>
        <c:manualLayout>
          <c:xMode val="edge"/>
          <c:yMode val="edge"/>
          <c:x val="0.12121251888968426"/>
          <c:y val="0.70588379393752254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772781918730477"/>
          <c:y val="0.26078481308366497"/>
          <c:w val="0.71212384633880255"/>
          <c:h val="0.36862815684006767"/>
        </c:manualLayout>
      </c:layout>
      <c:pieChart>
        <c:varyColors val="1"/>
        <c:ser>
          <c:idx val="0"/>
          <c:order val="0"/>
          <c:spPr>
            <a:solidFill>
              <a:srgbClr val="FFFFBD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solidFill>
                <a:srgbClr val="B2B2B2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E47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DDDDDD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6840503204493223E-2"/>
                  <c:y val="8.842936070723696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"/>
              <c:layout>
                <c:manualLayout>
                  <c:x val="5.68183919951172E-2"/>
                  <c:y val="-0.16954162008440299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0.18704021735179868"/>
                  <c:y val="2.3309981160343319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3"/>
              <c:layout>
                <c:manualLayout>
                  <c:x val="-1.1040752236101273E-2"/>
                  <c:y val="-3.64744575659104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4"/>
              <c:layout>
                <c:manualLayout>
                  <c:x val="0.23946037551044633"/>
                  <c:y val="-1.700445200946112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numFmt formatCode="0.0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Arial CE"/>
                    <a:ea typeface="Arial CE"/>
                    <a:cs typeface="Arial CE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(finansowanie!$N$11,finansowanie!$N$20:$N$23)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(finansowanie!$P$11,finansowanie!$P$20:$P$23)</c:f>
              <c:numCache>
                <c:formatCode>#,##0.0</c:formatCode>
                <c:ptCount val="5"/>
                <c:pt idx="0">
                  <c:v>11981.781963571495</c:v>
                </c:pt>
                <c:pt idx="1">
                  <c:v>5491.041211755959</c:v>
                </c:pt>
                <c:pt idx="2">
                  <c:v>381.61001523681927</c:v>
                </c:pt>
                <c:pt idx="3">
                  <c:v>780.66374291406362</c:v>
                </c:pt>
                <c:pt idx="4">
                  <c:v>215.84125527153654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 CE"/>
          <a:ea typeface="Arial CE"/>
          <a:cs typeface="Arial CE"/>
        </a:defRPr>
      </a:pPr>
      <a:endParaRPr lang="pl-PL"/>
    </a:p>
  </c:txPr>
  <c:printSettings>
    <c:headerFooter alignWithMargins="0"/>
    <c:pageMargins b="1" l="0.75000000000000033" r="0.75000000000000033" t="1" header="0.5" footer="0.5"/>
    <c:pageSetup paperSize="9" orientation="landscape" horizontalDpi="-1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r>
              <a:rPr lang="pl-PL"/>
              <a:t>struktura ruchomości  I-III Q 2011
</a:t>
            </a:r>
          </a:p>
        </c:rich>
      </c:tx>
      <c:layout>
        <c:manualLayout>
          <c:xMode val="edge"/>
          <c:yMode val="edge"/>
          <c:x val="0.26479816191200412"/>
          <c:y val="0.82216603079254258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3364557062150321"/>
          <c:y val="0.24742299178352509"/>
          <c:w val="0.58567156369123496"/>
          <c:h val="0.48453669224273666"/>
        </c:manualLayout>
      </c:layout>
      <c:pieChart>
        <c:varyColors val="1"/>
        <c:ser>
          <c:idx val="0"/>
          <c:order val="0"/>
          <c:spPr>
            <a:solidFill>
              <a:srgbClr val="FFFFBD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solidFill>
                <a:srgbClr val="B2B2B2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E47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DDDDDD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2.7173920030858334E-2"/>
                  <c:y val="6.066988582235777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"/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0.11589085106934853"/>
                  <c:y val="-5.2824311472837648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3"/>
              <c:layout>
                <c:manualLayout>
                  <c:x val="3.3268335362257838E-2"/>
                  <c:y val="-3.13181850317600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4"/>
              <c:layout>
                <c:manualLayout>
                  <c:x val="0.14945471736375782"/>
                  <c:y val="-8.6823445423326057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numFmt formatCode="0.0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75" b="0" i="0" u="none" strike="noStrike" baseline="0">
                    <a:solidFill>
                      <a:srgbClr val="000000"/>
                    </a:solidFill>
                    <a:latin typeface="Arial CE"/>
                    <a:ea typeface="Arial CE"/>
                    <a:cs typeface="Arial CE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(finansowanie!$N$11,finansowanie!$N$20:$N$23)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(finansowanie!$O$11,finansowanie!$O$20:$O$23)</c:f>
              <c:numCache>
                <c:formatCode>#,##0.0</c:formatCode>
                <c:ptCount val="5"/>
                <c:pt idx="0">
                  <c:v>11779.793294814326</c:v>
                </c:pt>
                <c:pt idx="1">
                  <c:v>6032.7200602278826</c:v>
                </c:pt>
                <c:pt idx="2">
                  <c:v>405.19427460264416</c:v>
                </c:pt>
                <c:pt idx="3">
                  <c:v>747.81323861036833</c:v>
                </c:pt>
                <c:pt idx="4">
                  <c:v>213.45263191095586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9525">
      <a:noFill/>
    </a:ln>
  </c:spPr>
  <c:txPr>
    <a:bodyPr/>
    <a:lstStyle/>
    <a:p>
      <a:pPr>
        <a:defRPr sz="450" b="0" i="0" u="none" strike="noStrike" baseline="0">
          <a:solidFill>
            <a:srgbClr val="000000"/>
          </a:solidFill>
          <a:latin typeface="Arial CE"/>
          <a:ea typeface="Arial CE"/>
          <a:cs typeface="Arial CE"/>
        </a:defRPr>
      </a:pPr>
      <a:endParaRPr lang="pl-PL"/>
    </a:p>
  </c:txPr>
  <c:printSettings>
    <c:headerFooter alignWithMargins="0"/>
    <c:pageMargins b="1" l="0.75000000000000033" r="0.75000000000000033" t="1" header="0.5" footer="0.5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r>
              <a:rPr lang="pl-PL"/>
              <a:t>struktura ruchomości I-III Q 2012
</a:t>
            </a:r>
          </a:p>
        </c:rich>
      </c:tx>
      <c:layout>
        <c:manualLayout>
          <c:xMode val="edge"/>
          <c:yMode val="edge"/>
          <c:x val="0.18939473474906551"/>
          <c:y val="0.70927835051546395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772781918730477"/>
          <c:y val="0.2536082474226804"/>
          <c:w val="0.71212384633880255"/>
          <c:h val="0.38762886597938201"/>
        </c:manualLayout>
      </c:layout>
      <c:pieChart>
        <c:varyColors val="1"/>
        <c:ser>
          <c:idx val="0"/>
          <c:order val="0"/>
          <c:spPr>
            <a:solidFill>
              <a:srgbClr val="FFFFBD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solidFill>
                <a:srgbClr val="B2B2B2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E47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DDDDDD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0.17632439699545854"/>
                  <c:y val="-1.6745082122466667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"/>
              <c:layout>
                <c:manualLayout>
                  <c:x val="-0.18844929681864866"/>
                  <c:y val="-4.4845213802442968E-2"/>
                </c:manualLayout>
              </c:layout>
              <c:tx>
                <c:rich>
                  <a:bodyPr/>
                  <a:lstStyle/>
                  <a:p>
                    <a:pPr>
                      <a:defRPr sz="900" b="0" i="0" u="none" strike="noStrike" baseline="0">
                        <a:solidFill>
                          <a:srgbClr val="000000"/>
                        </a:solidFill>
                        <a:latin typeface="Arial CE"/>
                        <a:ea typeface="Arial CE"/>
                        <a:cs typeface="Arial CE"/>
                      </a:defRPr>
                    </a:pPr>
                    <a:r>
                      <a:rPr lang="pl-PL"/>
                      <a:t>machines
83,70%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bestFit"/>
              <c:showLegendKey val="0"/>
              <c:showVal val="0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0.2340295599991204"/>
                  <c:y val="2.881662472603293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3"/>
              <c:layout>
                <c:manualLayout>
                  <c:x val="-0.1056471775548609"/>
                  <c:y val="-3.280894011959845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4"/>
              <c:layout>
                <c:manualLayout>
                  <c:x val="0.12987160748149623"/>
                  <c:y val="-8.588337797981439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numFmt formatCode="0.0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Arial CE"/>
                    <a:ea typeface="Arial CE"/>
                    <a:cs typeface="Arial CE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(finansowanie!$N$39,finansowanie!$N$48:$N$51)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(finansowanie!$P$39,finansowanie!$P$48:$P$51)</c:f>
              <c:numCache>
                <c:formatCode>#,##0.0</c:formatCode>
                <c:ptCount val="5"/>
                <c:pt idx="0">
                  <c:v>257.54685422355311</c:v>
                </c:pt>
                <c:pt idx="1">
                  <c:v>2629.3325637732341</c:v>
                </c:pt>
                <c:pt idx="2">
                  <c:v>10.700022052297987</c:v>
                </c:pt>
                <c:pt idx="3">
                  <c:v>7.081915229992914</c:v>
                </c:pt>
                <c:pt idx="4">
                  <c:v>1.7407508920326136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 CE"/>
          <a:ea typeface="Arial CE"/>
          <a:cs typeface="Arial CE"/>
        </a:defRPr>
      </a:pPr>
      <a:endParaRPr lang="pl-PL"/>
    </a:p>
  </c:txPr>
  <c:printSettings>
    <c:headerFooter alignWithMargins="0"/>
    <c:pageMargins b="1" l="0.75000000000000033" r="0.75000000000000033" t="1" header="0.5" footer="0.5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r>
              <a:rPr lang="pl-PL"/>
              <a:t>struktura ruchomości I-III Q 2011</a:t>
            </a:r>
          </a:p>
        </c:rich>
      </c:tx>
      <c:layout>
        <c:manualLayout>
          <c:xMode val="edge"/>
          <c:yMode val="edge"/>
          <c:x val="0.26479816191200412"/>
          <c:y val="0.82216603079254258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3364557062150321"/>
          <c:y val="0.24742299178352509"/>
          <c:w val="0.58567156369123496"/>
          <c:h val="0.48453669224273666"/>
        </c:manualLayout>
      </c:layout>
      <c:pieChart>
        <c:varyColors val="1"/>
        <c:ser>
          <c:idx val="0"/>
          <c:order val="0"/>
          <c:spPr>
            <a:solidFill>
              <a:srgbClr val="FFFFBD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solidFill>
                <a:srgbClr val="B2B2B2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E47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DDDDDD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0.15376761388981572"/>
                  <c:y val="4.166804721715312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"/>
              <c:layout>
                <c:manualLayout>
                  <c:x val="-0.17947018879440019"/>
                  <c:y val="-0.13620328381118649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0.23795028481115629"/>
                  <c:y val="-2.2939426120588784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3"/>
              <c:layout>
                <c:manualLayout>
                  <c:x val="-7.0668376740745983E-2"/>
                  <c:y val="-5.327277153274184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4"/>
              <c:layout>
                <c:manualLayout>
                  <c:x val="0.15086079447191156"/>
                  <c:y val="-3.4706055013842448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numFmt formatCode="0.0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75" b="0" i="0" u="none" strike="noStrike" baseline="0">
                    <a:solidFill>
                      <a:srgbClr val="000000"/>
                    </a:solidFill>
                    <a:latin typeface="Arial CE"/>
                    <a:ea typeface="Arial CE"/>
                    <a:cs typeface="Arial CE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(finansowanie!$N$39,finansowanie!$N$48:$N$51)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(finansowanie!$O$39,finansowanie!$O$48:$O$51)</c:f>
              <c:numCache>
                <c:formatCode>#,##0.0</c:formatCode>
                <c:ptCount val="5"/>
                <c:pt idx="0">
                  <c:v>301.36534482740967</c:v>
                </c:pt>
                <c:pt idx="1">
                  <c:v>1756.9325565716408</c:v>
                </c:pt>
                <c:pt idx="2">
                  <c:v>10.09963442247863</c:v>
                </c:pt>
                <c:pt idx="3">
                  <c:v>6.4324019822993792</c:v>
                </c:pt>
                <c:pt idx="4">
                  <c:v>0.55060578170088093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9525">
      <a:noFill/>
    </a:ln>
  </c:spPr>
  <c:txPr>
    <a:bodyPr/>
    <a:lstStyle/>
    <a:p>
      <a:pPr>
        <a:defRPr sz="450" b="0" i="0" u="none" strike="noStrike" baseline="0">
          <a:solidFill>
            <a:srgbClr val="000000"/>
          </a:solidFill>
          <a:latin typeface="Arial CE"/>
          <a:ea typeface="Arial CE"/>
          <a:cs typeface="Arial CE"/>
        </a:defRPr>
      </a:pPr>
      <a:endParaRPr lang="pl-PL"/>
    </a:p>
  </c:txPr>
  <c:printSettings>
    <c:headerFooter alignWithMargins="0"/>
    <c:pageMargins b="1" l="0.75000000000000033" r="0.75000000000000033" t="1" header="0.5" footer="0.5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r>
              <a:rPr lang="pl-PL"/>
              <a:t>stuktura</a:t>
            </a:r>
            <a:r>
              <a:rPr lang="pl-PL" baseline="0"/>
              <a:t> ruchomości  </a:t>
            </a:r>
            <a:r>
              <a:rPr lang="pl-PL"/>
              <a:t>I-III</a:t>
            </a:r>
            <a:r>
              <a:rPr lang="pl-PL" baseline="0"/>
              <a:t> Q</a:t>
            </a:r>
            <a:r>
              <a:rPr lang="pl-PL"/>
              <a:t> 2012</a:t>
            </a:r>
          </a:p>
        </c:rich>
      </c:tx>
      <c:layout>
        <c:manualLayout>
          <c:xMode val="edge"/>
          <c:yMode val="edge"/>
          <c:x val="0.18939473474906551"/>
          <c:y val="0.7078445782512480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772781918730477"/>
          <c:y val="0.26078481308366497"/>
          <c:w val="0.71212384633880255"/>
          <c:h val="0.36862815684006767"/>
        </c:manualLayout>
      </c:layout>
      <c:pieChart>
        <c:varyColors val="1"/>
        <c:ser>
          <c:idx val="0"/>
          <c:order val="0"/>
          <c:spPr>
            <a:solidFill>
              <a:srgbClr val="FFFFBD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solidFill>
                <a:srgbClr val="B2B2B2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E47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DDDDDD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1.381000400905056E-2"/>
                  <c:y val="8.825102880040522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"/>
              <c:layout/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0.1773499381144221"/>
                  <c:y val="2.0118990171191679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3"/>
              <c:layout>
                <c:manualLayout>
                  <c:x val="-1.6052682562992221E-2"/>
                  <c:y val="-3.63033907139728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4"/>
              <c:layout>
                <c:manualLayout>
                  <c:x val="0.23854174033984249"/>
                  <c:y val="-1.699909973731868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numFmt formatCode="0.0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Arial CE"/>
                    <a:ea typeface="Arial CE"/>
                    <a:cs typeface="Arial CE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(finansowanie!$N$66,finansowanie!$N$75:$N$78)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(finansowanie!$P$66,finansowanie!$P$75:$P$78)</c:f>
              <c:numCache>
                <c:formatCode>#,##0.0</c:formatCode>
                <c:ptCount val="5"/>
                <c:pt idx="0">
                  <c:v>12239.328817795049</c:v>
                </c:pt>
                <c:pt idx="1">
                  <c:v>8120.3737755291932</c:v>
                </c:pt>
                <c:pt idx="2">
                  <c:v>392.31003728911725</c:v>
                </c:pt>
                <c:pt idx="3">
                  <c:v>787.74565814405651</c:v>
                </c:pt>
                <c:pt idx="4">
                  <c:v>217.58200616356916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 CE"/>
          <a:ea typeface="Arial CE"/>
          <a:cs typeface="Arial CE"/>
        </a:defRPr>
      </a:pPr>
      <a:endParaRPr lang="pl-PL"/>
    </a:p>
  </c:txPr>
  <c:printSettings>
    <c:headerFooter alignWithMargins="0"/>
    <c:pageMargins b="1" l="0.75000000000000033" r="0.75000000000000033" t="1" header="0.5" footer="0.5"/>
    <c:pageSetup orientation="portrait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r>
              <a:rPr lang="pl-PL"/>
              <a:t>struktura ruchomości I-III</a:t>
            </a:r>
            <a:r>
              <a:rPr lang="pl-PL" baseline="0"/>
              <a:t> Q</a:t>
            </a:r>
            <a:r>
              <a:rPr lang="pl-PL"/>
              <a:t> 2011</a:t>
            </a:r>
          </a:p>
        </c:rich>
      </c:tx>
      <c:layout>
        <c:manualLayout>
          <c:xMode val="edge"/>
          <c:yMode val="edge"/>
          <c:x val="0.26479816191200412"/>
          <c:y val="0.82216603079254258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3364557062150321"/>
          <c:y val="0.24742299178352509"/>
          <c:w val="0.58567156369123496"/>
          <c:h val="0.48453669224273666"/>
        </c:manualLayout>
      </c:layout>
      <c:pieChart>
        <c:varyColors val="1"/>
        <c:ser>
          <c:idx val="0"/>
          <c:order val="0"/>
          <c:spPr>
            <a:solidFill>
              <a:srgbClr val="FFFFBD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solidFill>
                <a:srgbClr val="B2B2B2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E47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DDDDDD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2.7173920030858334E-2"/>
                  <c:y val="6.066988582235777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"/>
              <c:layout/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0.11589085106934853"/>
                  <c:y val="-5.2824311472837648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3"/>
              <c:layout>
                <c:manualLayout>
                  <c:x val="2.7037786812351052E-2"/>
                  <c:y val="-7.770999599117098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4"/>
              <c:layout>
                <c:manualLayout>
                  <c:x val="0.14945471736375782"/>
                  <c:y val="-8.6823445423326057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numFmt formatCode="0.0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75" b="0" i="0" u="none" strike="noStrike" baseline="0">
                    <a:solidFill>
                      <a:srgbClr val="000000"/>
                    </a:solidFill>
                    <a:latin typeface="Arial CE"/>
                    <a:ea typeface="Arial CE"/>
                    <a:cs typeface="Arial CE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(finansowanie!$N$66,finansowanie!$N$75:$N$78)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(finansowanie!$O$66,finansowanie!$O$75:$O$78)</c:f>
              <c:numCache>
                <c:formatCode>#,##0.0</c:formatCode>
                <c:ptCount val="5"/>
                <c:pt idx="0">
                  <c:v>12081.158639641735</c:v>
                </c:pt>
                <c:pt idx="1">
                  <c:v>7789.6526167995235</c:v>
                </c:pt>
                <c:pt idx="2">
                  <c:v>415.29390902512279</c:v>
                </c:pt>
                <c:pt idx="3">
                  <c:v>754.24564059266766</c:v>
                </c:pt>
                <c:pt idx="4">
                  <c:v>214.00323769265674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9525">
      <a:noFill/>
    </a:ln>
  </c:spPr>
  <c:txPr>
    <a:bodyPr/>
    <a:lstStyle/>
    <a:p>
      <a:pPr>
        <a:defRPr sz="450" b="0" i="0" u="none" strike="noStrike" baseline="0">
          <a:solidFill>
            <a:srgbClr val="000000"/>
          </a:solidFill>
          <a:latin typeface="Arial CE"/>
          <a:ea typeface="Arial CE"/>
          <a:cs typeface="Arial CE"/>
        </a:defRPr>
      </a:pPr>
      <a:endParaRPr lang="pl-PL"/>
    </a:p>
  </c:txPr>
  <c:printSettings>
    <c:headerFooter alignWithMargins="0"/>
    <c:pageMargins b="1" l="0.75000000000000033" r="0.75000000000000033" t="1" header="0.5" footer="0.5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200025</xdr:colOff>
      <xdr:row>3</xdr:row>
      <xdr:rowOff>38100</xdr:rowOff>
    </xdr:from>
    <xdr:to>
      <xdr:col>29</xdr:col>
      <xdr:colOff>276225</xdr:colOff>
      <xdr:row>31</xdr:row>
      <xdr:rowOff>180975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95250</xdr:colOff>
      <xdr:row>6</xdr:row>
      <xdr:rowOff>104775</xdr:rowOff>
    </xdr:from>
    <xdr:to>
      <xdr:col>24</xdr:col>
      <xdr:colOff>66675</xdr:colOff>
      <xdr:row>26</xdr:row>
      <xdr:rowOff>47625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25</xdr:col>
      <xdr:colOff>200025</xdr:colOff>
      <xdr:row>33</xdr:row>
      <xdr:rowOff>38100</xdr:rowOff>
    </xdr:from>
    <xdr:to>
      <xdr:col>29</xdr:col>
      <xdr:colOff>276225</xdr:colOff>
      <xdr:row>57</xdr:row>
      <xdr:rowOff>180975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19</xdr:col>
      <xdr:colOff>95250</xdr:colOff>
      <xdr:row>34</xdr:row>
      <xdr:rowOff>104775</xdr:rowOff>
    </xdr:from>
    <xdr:to>
      <xdr:col>24</xdr:col>
      <xdr:colOff>66675</xdr:colOff>
      <xdr:row>54</xdr:row>
      <xdr:rowOff>47625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25</xdr:col>
      <xdr:colOff>200025</xdr:colOff>
      <xdr:row>60</xdr:row>
      <xdr:rowOff>38100</xdr:rowOff>
    </xdr:from>
    <xdr:to>
      <xdr:col>29</xdr:col>
      <xdr:colOff>276225</xdr:colOff>
      <xdr:row>85</xdr:row>
      <xdr:rowOff>180975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19</xdr:col>
      <xdr:colOff>95250</xdr:colOff>
      <xdr:row>61</xdr:row>
      <xdr:rowOff>104775</xdr:rowOff>
    </xdr:from>
    <xdr:to>
      <xdr:col>24</xdr:col>
      <xdr:colOff>66675</xdr:colOff>
      <xdr:row>81</xdr:row>
      <xdr:rowOff>47625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FL%20-%20PRACA\CYKLICZNE\SZACOWANIE%20RYNKU%20LEASINGU%20-%20ZPL\2012\2012%2009\Szacunek%20rynku%20leasingu%20%20I-III%20Q%20201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e Le+IL"/>
      <sheetName val="Dane Le"/>
      <sheetName val="Dane IL"/>
      <sheetName val="Machines"/>
      <sheetName val="Dla ZPL"/>
      <sheetName val="Dla ZPL 2"/>
      <sheetName val="2011 wart IL"/>
      <sheetName val="2011 wart Le+IL"/>
      <sheetName val="Sprawdzenie"/>
      <sheetName val="Comp I-III Q Le"/>
      <sheetName val="Comp I-III Q IL"/>
      <sheetName val="Comp I-III Q Le+IL"/>
      <sheetName val="Comp cum Le"/>
      <sheetName val="Comp cum IL"/>
      <sheetName val="Comp cum Le+IL"/>
      <sheetName val="Comp III Q Le"/>
      <sheetName val="Comp III Q IL"/>
      <sheetName val="Comp III Q Le+IL"/>
      <sheetName val="Comp Q Le"/>
      <sheetName val="Comp Q IL"/>
      <sheetName val="Comp Q Le+IL"/>
      <sheetName val="Korekta IL"/>
      <sheetName val="Korekta Le+IL"/>
      <sheetName val="Ceny Le"/>
      <sheetName val="Average value of the goods Le"/>
      <sheetName val="Ceny IL"/>
      <sheetName val="Average value of the goods  IL"/>
      <sheetName val="Wartości umów Le"/>
      <sheetName val="Value of sectors Le"/>
      <sheetName val="Wartości umów IL"/>
      <sheetName val="Value of sectors IL"/>
      <sheetName val="Real Estate"/>
      <sheetName val="Parameters Le"/>
      <sheetName val="Parameters IL"/>
      <sheetName val="Currrency Le"/>
      <sheetName val="Currrency IL"/>
      <sheetName val="Clients"/>
      <sheetName val="TOP 5"/>
      <sheetName val="Market Le"/>
      <sheetName val="Market IL"/>
      <sheetName val="Market Le+IL"/>
      <sheetName val="Verification"/>
      <sheetName val="Market Le+IL wg korekt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>
        <row r="49">
          <cell r="C49">
            <v>0.12971031715108022</v>
          </cell>
          <cell r="D49">
            <v>42.665746818455759</v>
          </cell>
          <cell r="E49">
            <v>0.12882682008094459</v>
          </cell>
          <cell r="F49">
            <v>47.22364919105879</v>
          </cell>
          <cell r="G49">
            <v>9.8242432756761908E-2</v>
          </cell>
          <cell r="H49">
            <v>31.991806393224199</v>
          </cell>
          <cell r="I49">
            <v>0.13450200766140619</v>
          </cell>
          <cell r="J49">
            <v>45.763804808734164</v>
          </cell>
          <cell r="K49">
            <v>0.15610684309903317</v>
          </cell>
          <cell r="L49">
            <v>95.746919382277625</v>
          </cell>
        </row>
      </sheetData>
      <sheetData sheetId="33" refreshError="1">
        <row r="49">
          <cell r="C49">
            <v>2.9100326496547372E-2</v>
          </cell>
          <cell r="D49">
            <v>42.724972131331072</v>
          </cell>
          <cell r="E49">
            <v>5.1418250918631163E-2</v>
          </cell>
          <cell r="F49">
            <v>51.380324543129788</v>
          </cell>
          <cell r="G49">
            <v>3.7738761669036639E-3</v>
          </cell>
          <cell r="H49">
            <v>39.118572838234925</v>
          </cell>
          <cell r="I49">
            <v>4.9253340249846872E-2</v>
          </cell>
          <cell r="J49">
            <v>50.61620198068097</v>
          </cell>
          <cell r="K49">
            <v>0.1255125550278707</v>
          </cell>
          <cell r="L49">
            <v>56.057011944360625</v>
          </cell>
        </row>
      </sheetData>
      <sheetData sheetId="34" refreshError="1">
        <row r="46">
          <cell r="C46">
            <v>0.74146022100734721</v>
          </cell>
          <cell r="D46">
            <v>0.25853977899265274</v>
          </cell>
          <cell r="E46">
            <v>0.72958663255115963</v>
          </cell>
          <cell r="F46">
            <v>0.27041336744884054</v>
          </cell>
          <cell r="G46">
            <v>0.93254607442055193</v>
          </cell>
          <cell r="H46">
            <v>6.7453925579448196E-2</v>
          </cell>
          <cell r="I46">
            <v>0.74358166696178374</v>
          </cell>
          <cell r="J46">
            <v>0.25641833303821626</v>
          </cell>
          <cell r="K46">
            <v>0.62729052222826609</v>
          </cell>
          <cell r="L46">
            <v>0.37270947777173402</v>
          </cell>
        </row>
      </sheetData>
      <sheetData sheetId="35" refreshError="1">
        <row r="46">
          <cell r="C46">
            <v>0.35950687405907039</v>
          </cell>
          <cell r="D46">
            <v>0.64049312594092955</v>
          </cell>
          <cell r="E46">
            <v>0.90907473475114775</v>
          </cell>
          <cell r="F46">
            <v>9.0925265248852083E-2</v>
          </cell>
          <cell r="G46">
            <v>1</v>
          </cell>
          <cell r="H46">
            <v>0</v>
          </cell>
          <cell r="I46">
            <v>0.86413384376109814</v>
          </cell>
          <cell r="J46">
            <v>0.13586615623890208</v>
          </cell>
          <cell r="K46">
            <v>0.85555166265800509</v>
          </cell>
          <cell r="L46">
            <v>0.14444833734199497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T131"/>
  <sheetViews>
    <sheetView showGridLines="0" tabSelected="1" topLeftCell="G67" zoomScale="80" zoomScaleNormal="80" workbookViewId="0">
      <selection activeCell="H96" sqref="H96"/>
    </sheetView>
  </sheetViews>
  <sheetFormatPr defaultRowHeight="12.75" outlineLevelRow="1" x14ac:dyDescent="0.2"/>
  <cols>
    <col min="1" max="1" width="6.28515625" style="1" customWidth="1"/>
    <col min="2" max="2" width="29.28515625" style="1" customWidth="1"/>
    <col min="3" max="4" width="10.42578125" style="1" customWidth="1"/>
    <col min="5" max="5" width="7.140625" style="1" customWidth="1"/>
    <col min="6" max="6" width="9" style="1" customWidth="1"/>
    <col min="7" max="7" width="6.28515625" style="1" customWidth="1"/>
    <col min="8" max="8" width="29.85546875" style="1" customWidth="1"/>
    <col min="9" max="9" width="8.85546875" style="1" bestFit="1" customWidth="1"/>
    <col min="10" max="10" width="11.140625" style="1" customWidth="1"/>
    <col min="11" max="11" width="7.140625" style="1" customWidth="1"/>
    <col min="12" max="12" width="9.85546875" style="1" customWidth="1"/>
    <col min="13" max="13" width="10" style="1" customWidth="1"/>
    <col min="14" max="14" width="29.7109375" style="3" customWidth="1"/>
    <col min="15" max="15" width="10.28515625" style="3" customWidth="1"/>
    <col min="16" max="16" width="12.140625" style="3" customWidth="1"/>
    <col min="17" max="17" width="5.5703125" style="3" customWidth="1"/>
    <col min="18" max="18" width="10" style="4" bestFit="1" customWidth="1"/>
    <col min="19" max="19" width="9" style="3" customWidth="1"/>
    <col min="20" max="20" width="10.42578125" style="3" customWidth="1"/>
    <col min="21" max="23" width="9.140625" style="3"/>
    <col min="24" max="24" width="8.42578125" style="3" customWidth="1"/>
    <col min="25" max="25" width="2.42578125" style="3" customWidth="1"/>
    <col min="26" max="16384" width="9.140625" style="3"/>
  </cols>
  <sheetData>
    <row r="2" spans="1:18" ht="18" x14ac:dyDescent="0.25">
      <c r="B2" s="79" t="s">
        <v>65</v>
      </c>
      <c r="C2" s="79"/>
      <c r="D2" s="79"/>
      <c r="E2" s="79"/>
      <c r="F2" s="79"/>
    </row>
    <row r="4" spans="1:18" ht="20.25" x14ac:dyDescent="0.3">
      <c r="B4" s="80" t="s">
        <v>66</v>
      </c>
      <c r="C4" s="80"/>
      <c r="D4" s="80"/>
      <c r="E4" s="80"/>
      <c r="F4" s="80"/>
    </row>
    <row r="5" spans="1:18" ht="20.25" x14ac:dyDescent="0.3">
      <c r="B5" s="80"/>
      <c r="C5" s="80"/>
      <c r="D5" s="80"/>
      <c r="E5" s="80"/>
      <c r="F5" s="80"/>
    </row>
    <row r="6" spans="1:18" ht="20.25" x14ac:dyDescent="0.3">
      <c r="B6" s="80" t="s">
        <v>67</v>
      </c>
      <c r="C6" s="80"/>
      <c r="D6" s="80"/>
      <c r="E6" s="80"/>
      <c r="F6" s="80"/>
    </row>
    <row r="7" spans="1:18" ht="45" customHeight="1" x14ac:dyDescent="0.2">
      <c r="A7" s="5"/>
      <c r="B7" s="3"/>
      <c r="C7" s="83" t="s">
        <v>35</v>
      </c>
      <c r="D7" s="83"/>
      <c r="E7" s="83"/>
      <c r="F7" s="83"/>
      <c r="G7" s="5"/>
      <c r="H7" s="3"/>
      <c r="I7" s="83" t="s">
        <v>36</v>
      </c>
      <c r="J7" s="83"/>
      <c r="K7" s="83"/>
      <c r="L7" s="83"/>
      <c r="M7" s="5"/>
      <c r="O7" s="83" t="s">
        <v>37</v>
      </c>
      <c r="P7" s="83"/>
      <c r="Q7" s="83"/>
      <c r="R7" s="83"/>
    </row>
    <row r="8" spans="1:18" ht="15.75" customHeight="1" x14ac:dyDescent="0.2">
      <c r="A8" s="5"/>
      <c r="B8" s="6"/>
      <c r="C8" s="5"/>
      <c r="D8" s="5"/>
      <c r="E8" s="5"/>
      <c r="F8" s="5"/>
      <c r="G8" s="5"/>
      <c r="H8" s="6"/>
      <c r="I8" s="5"/>
      <c r="J8" s="5"/>
      <c r="K8" s="5"/>
      <c r="L8" s="5"/>
      <c r="M8" s="5"/>
      <c r="N8" s="6"/>
      <c r="O8" s="5"/>
      <c r="P8" s="5"/>
      <c r="Q8" s="5"/>
      <c r="R8" s="5"/>
    </row>
    <row r="9" spans="1:18" x14ac:dyDescent="0.2">
      <c r="B9" s="3"/>
      <c r="C9" s="3"/>
      <c r="D9" s="3"/>
      <c r="E9" s="3"/>
      <c r="F9" s="4"/>
      <c r="H9" s="3"/>
      <c r="I9" s="3"/>
      <c r="J9" s="3"/>
      <c r="K9" s="3"/>
      <c r="L9" s="4"/>
    </row>
    <row r="10" spans="1:18" ht="22.5" x14ac:dyDescent="0.2">
      <c r="A10" s="7"/>
      <c r="B10" s="3"/>
      <c r="C10" s="8" t="s">
        <v>38</v>
      </c>
      <c r="D10" s="9" t="s">
        <v>39</v>
      </c>
      <c r="E10" s="3"/>
      <c r="F10" s="8" t="s">
        <v>40</v>
      </c>
      <c r="G10" s="7"/>
      <c r="H10" s="3"/>
      <c r="I10" s="8" t="s">
        <v>41</v>
      </c>
      <c r="J10" s="8" t="s">
        <v>42</v>
      </c>
      <c r="K10" s="3"/>
      <c r="L10" s="8" t="s">
        <v>43</v>
      </c>
      <c r="M10" s="7"/>
      <c r="O10" s="8" t="s">
        <v>44</v>
      </c>
      <c r="P10" s="9" t="s">
        <v>45</v>
      </c>
      <c r="R10" s="8" t="s">
        <v>46</v>
      </c>
    </row>
    <row r="11" spans="1:18" x14ac:dyDescent="0.2">
      <c r="A11" s="10"/>
      <c r="B11" s="73" t="s">
        <v>47</v>
      </c>
      <c r="C11" s="11">
        <f>SUM(C12:C13,C15:C19)</f>
        <v>7782.6905403706915</v>
      </c>
      <c r="D11" s="11">
        <f>SUM(D12:D13,D15:D19)</f>
        <v>8294.2494083539859</v>
      </c>
      <c r="E11" s="3"/>
      <c r="F11" s="12">
        <f>IF(C11,D11/C11-1,"")</f>
        <v>6.5730336485784191E-2</v>
      </c>
      <c r="G11" s="10"/>
      <c r="H11" s="73" t="s">
        <v>47</v>
      </c>
      <c r="I11" s="11">
        <f>SUM(I12:I13,I15:I19)</f>
        <v>3997.1027544436356</v>
      </c>
      <c r="J11" s="11">
        <f>SUM(J12:J13,J15:J19)</f>
        <v>3687.5325552175095</v>
      </c>
      <c r="K11" s="3"/>
      <c r="L11" s="12">
        <f>IF(I11,J11/I11-1,"")</f>
        <v>-7.7448646743437433E-2</v>
      </c>
      <c r="M11" s="10"/>
      <c r="N11" s="73" t="s">
        <v>47</v>
      </c>
      <c r="O11" s="11">
        <f>SUM(O12:O13,O15:O19)</f>
        <v>11779.793294814326</v>
      </c>
      <c r="P11" s="11">
        <f>SUM(P12:P13,P15:P19)</f>
        <v>11981.781963571495</v>
      </c>
      <c r="R11" s="12">
        <f t="shared" ref="R11:R23" si="0">IF(O11,P11/O11-1,"")</f>
        <v>1.714704695591629E-2</v>
      </c>
    </row>
    <row r="12" spans="1:18" x14ac:dyDescent="0.2">
      <c r="A12" s="10"/>
      <c r="B12" s="74" t="s">
        <v>48</v>
      </c>
      <c r="C12" s="13">
        <v>3312.0108306807938</v>
      </c>
      <c r="D12" s="13">
        <v>3730.0695169933292</v>
      </c>
      <c r="E12" s="4"/>
      <c r="F12" s="12">
        <f t="shared" ref="F12:F23" si="1">IF(C12,D12/C12-1,"")</f>
        <v>0.12622503599319512</v>
      </c>
      <c r="G12" s="10"/>
      <c r="H12" s="74" t="s">
        <v>48</v>
      </c>
      <c r="I12" s="13">
        <f>O12-C12</f>
        <v>1677.84504722682</v>
      </c>
      <c r="J12" s="13">
        <f>P12-D12</f>
        <v>1642.953014980822</v>
      </c>
      <c r="K12" s="4"/>
      <c r="L12" s="12">
        <f t="shared" ref="L12:L23" si="2">IF(I12,J12/I12-1,"")</f>
        <v>-2.0795741718621974E-2</v>
      </c>
      <c r="M12" s="10"/>
      <c r="N12" s="74" t="s">
        <v>48</v>
      </c>
      <c r="O12" s="13">
        <v>4989.8558779076138</v>
      </c>
      <c r="P12" s="13">
        <v>5373.0225319741512</v>
      </c>
      <c r="Q12" s="4"/>
      <c r="R12" s="12">
        <f t="shared" si="0"/>
        <v>7.6789122460027892E-2</v>
      </c>
    </row>
    <row r="13" spans="1:18" x14ac:dyDescent="0.2">
      <c r="A13" s="10"/>
      <c r="B13" s="74" t="s">
        <v>49</v>
      </c>
      <c r="C13" s="13">
        <v>1087.1496083760214</v>
      </c>
      <c r="D13" s="13">
        <v>1011.7835186310693</v>
      </c>
      <c r="E13" s="4"/>
      <c r="F13" s="12">
        <f t="shared" si="1"/>
        <v>-6.932448778373157E-2</v>
      </c>
      <c r="G13" s="10"/>
      <c r="H13" s="74" t="s">
        <v>49</v>
      </c>
      <c r="I13" s="13">
        <f>O13-C13</f>
        <v>651.93006682912119</v>
      </c>
      <c r="J13" s="13">
        <f>P13-D13</f>
        <v>523.49905490634148</v>
      </c>
      <c r="K13" s="4"/>
      <c r="L13" s="12">
        <f t="shared" si="2"/>
        <v>-0.19700120988045033</v>
      </c>
      <c r="M13" s="10"/>
      <c r="N13" s="74" t="s">
        <v>49</v>
      </c>
      <c r="O13" s="13">
        <v>1739.0796752051426</v>
      </c>
      <c r="P13" s="13">
        <v>1535.2825735374108</v>
      </c>
      <c r="Q13" s="4"/>
      <c r="R13" s="12">
        <f t="shared" si="0"/>
        <v>-0.11718675376025645</v>
      </c>
    </row>
    <row r="14" spans="1:18" x14ac:dyDescent="0.2">
      <c r="A14" s="10"/>
      <c r="B14" s="74" t="s">
        <v>50</v>
      </c>
      <c r="C14" s="13">
        <f>SUM(C15:C18)</f>
        <v>3228.7070663323689</v>
      </c>
      <c r="D14" s="13">
        <f>SUM(D15:D18)</f>
        <v>3424.3865769901954</v>
      </c>
      <c r="E14" s="4"/>
      <c r="F14" s="12">
        <f t="shared" si="1"/>
        <v>6.0606151824144083E-2</v>
      </c>
      <c r="G14" s="10"/>
      <c r="H14" s="74" t="s">
        <v>50</v>
      </c>
      <c r="I14" s="13">
        <f>SUM(I15:I18)</f>
        <v>1614.5169581176592</v>
      </c>
      <c r="J14" s="13">
        <f>SUM(J15:J18)</f>
        <v>1460.3820864785916</v>
      </c>
      <c r="K14" s="4"/>
      <c r="L14" s="12">
        <f t="shared" si="2"/>
        <v>-9.5468103239232049E-2</v>
      </c>
      <c r="M14" s="10"/>
      <c r="N14" s="74" t="s">
        <v>50</v>
      </c>
      <c r="O14" s="13">
        <f>SUM(O15:O18)</f>
        <v>4843.2240244500281</v>
      </c>
      <c r="P14" s="13">
        <f>SUM(P15:P18)</f>
        <v>4884.768663468788</v>
      </c>
      <c r="Q14" s="4"/>
      <c r="R14" s="12">
        <f t="shared" si="0"/>
        <v>8.5778891930314849E-3</v>
      </c>
    </row>
    <row r="15" spans="1:18" x14ac:dyDescent="0.2">
      <c r="A15" s="10"/>
      <c r="B15" s="75" t="s">
        <v>51</v>
      </c>
      <c r="C15" s="13">
        <v>735.14040384848442</v>
      </c>
      <c r="D15" s="13">
        <v>581.48364871774572</v>
      </c>
      <c r="E15" s="4"/>
      <c r="F15" s="12">
        <f t="shared" si="1"/>
        <v>-0.20901688211713099</v>
      </c>
      <c r="G15" s="10"/>
      <c r="H15" s="75" t="s">
        <v>51</v>
      </c>
      <c r="I15" s="14">
        <f>O15-C15</f>
        <v>291.88957002061159</v>
      </c>
      <c r="J15" s="14">
        <f>P15-D15</f>
        <v>267.66344120752126</v>
      </c>
      <c r="K15" s="4"/>
      <c r="L15" s="12">
        <f t="shared" si="2"/>
        <v>-8.2997582994759345E-2</v>
      </c>
      <c r="M15" s="10"/>
      <c r="N15" s="75" t="s">
        <v>51</v>
      </c>
      <c r="O15" s="13">
        <v>1027.029973869096</v>
      </c>
      <c r="P15" s="13">
        <v>849.14708992526698</v>
      </c>
      <c r="Q15" s="4"/>
      <c r="R15" s="12">
        <f t="shared" si="0"/>
        <v>-0.17320125845373013</v>
      </c>
    </row>
    <row r="16" spans="1:18" x14ac:dyDescent="0.2">
      <c r="A16" s="10"/>
      <c r="B16" s="75" t="s">
        <v>52</v>
      </c>
      <c r="C16" s="13">
        <v>1626.997013954536</v>
      </c>
      <c r="D16" s="13">
        <v>1723.4978727684424</v>
      </c>
      <c r="E16" s="4"/>
      <c r="F16" s="12">
        <f t="shared" si="1"/>
        <v>5.9312253179465868E-2</v>
      </c>
      <c r="G16" s="10"/>
      <c r="H16" s="75" t="s">
        <v>52</v>
      </c>
      <c r="I16" s="14">
        <f t="shared" ref="I16:J23" si="3">O16-C16</f>
        <v>886.40428281825666</v>
      </c>
      <c r="J16" s="14">
        <f t="shared" si="3"/>
        <v>801.040555030821</v>
      </c>
      <c r="K16" s="4"/>
      <c r="L16" s="12">
        <f t="shared" si="2"/>
        <v>-9.6303379216566953E-2</v>
      </c>
      <c r="M16" s="10"/>
      <c r="N16" s="75" t="s">
        <v>52</v>
      </c>
      <c r="O16" s="13">
        <v>2513.4012967727926</v>
      </c>
      <c r="P16" s="13">
        <v>2524.5384277992634</v>
      </c>
      <c r="Q16" s="4"/>
      <c r="R16" s="12">
        <f t="shared" si="0"/>
        <v>4.4310994192495734E-3</v>
      </c>
    </row>
    <row r="17" spans="1:18" x14ac:dyDescent="0.2">
      <c r="A17" s="10"/>
      <c r="B17" s="75" t="s">
        <v>53</v>
      </c>
      <c r="C17" s="13">
        <v>685.2189580342573</v>
      </c>
      <c r="D17" s="13">
        <v>759.25860642364228</v>
      </c>
      <c r="E17" s="4"/>
      <c r="F17" s="12">
        <f t="shared" si="1"/>
        <v>0.10805253929603542</v>
      </c>
      <c r="G17" s="10"/>
      <c r="H17" s="75" t="s">
        <v>53</v>
      </c>
      <c r="I17" s="14">
        <f t="shared" si="3"/>
        <v>337.87663397643087</v>
      </c>
      <c r="J17" s="14">
        <f t="shared" si="3"/>
        <v>303.9933239751058</v>
      </c>
      <c r="K17" s="4"/>
      <c r="L17" s="12">
        <f t="shared" si="2"/>
        <v>-0.10028308143879716</v>
      </c>
      <c r="M17" s="10"/>
      <c r="N17" s="75" t="s">
        <v>53</v>
      </c>
      <c r="O17" s="13">
        <v>1023.0955920106882</v>
      </c>
      <c r="P17" s="13">
        <v>1063.2519303987481</v>
      </c>
      <c r="Q17" s="4"/>
      <c r="R17" s="12">
        <f t="shared" si="0"/>
        <v>3.9249840094746968E-2</v>
      </c>
    </row>
    <row r="18" spans="1:18" x14ac:dyDescent="0.2">
      <c r="A18" s="10"/>
      <c r="B18" s="75" t="s">
        <v>54</v>
      </c>
      <c r="C18" s="13">
        <v>181.3506904950909</v>
      </c>
      <c r="D18" s="13">
        <v>360.14644908036507</v>
      </c>
      <c r="E18" s="4"/>
      <c r="F18" s="12">
        <f t="shared" si="1"/>
        <v>0.98591165049969365</v>
      </c>
      <c r="G18" s="10"/>
      <c r="H18" s="75" t="s">
        <v>54</v>
      </c>
      <c r="I18" s="13">
        <f t="shared" si="3"/>
        <v>98.346471302360186</v>
      </c>
      <c r="J18" s="13">
        <f t="shared" si="3"/>
        <v>87.684766265143537</v>
      </c>
      <c r="K18" s="4"/>
      <c r="L18" s="12">
        <f t="shared" si="2"/>
        <v>-0.10840963479450005</v>
      </c>
      <c r="M18" s="10"/>
      <c r="N18" s="75" t="s">
        <v>54</v>
      </c>
      <c r="O18" s="13">
        <v>279.69716179745109</v>
      </c>
      <c r="P18" s="13">
        <v>447.83121534550861</v>
      </c>
      <c r="Q18" s="4"/>
      <c r="R18" s="12">
        <f t="shared" si="0"/>
        <v>0.60112892268036511</v>
      </c>
    </row>
    <row r="19" spans="1:18" x14ac:dyDescent="0.2">
      <c r="A19" s="10"/>
      <c r="B19" s="74" t="s">
        <v>55</v>
      </c>
      <c r="C19" s="13">
        <v>154.82303498150765</v>
      </c>
      <c r="D19" s="13">
        <v>128.00979573939284</v>
      </c>
      <c r="E19" s="4"/>
      <c r="F19" s="12">
        <f t="shared" si="1"/>
        <v>-0.17318636884567873</v>
      </c>
      <c r="G19" s="10"/>
      <c r="H19" s="74" t="s">
        <v>55</v>
      </c>
      <c r="I19" s="13">
        <f t="shared" si="3"/>
        <v>52.810682270034988</v>
      </c>
      <c r="J19" s="13">
        <f t="shared" si="3"/>
        <v>60.698398851754661</v>
      </c>
      <c r="K19" s="4"/>
      <c r="L19" s="12">
        <f t="shared" si="2"/>
        <v>0.14935835408048104</v>
      </c>
      <c r="M19" s="10"/>
      <c r="N19" s="74" t="s">
        <v>55</v>
      </c>
      <c r="O19" s="13">
        <v>207.63371725154263</v>
      </c>
      <c r="P19" s="13">
        <v>188.7081945911475</v>
      </c>
      <c r="Q19" s="4"/>
      <c r="R19" s="12">
        <f t="shared" si="0"/>
        <v>-9.1148600096907062E-2</v>
      </c>
    </row>
    <row r="20" spans="1:18" x14ac:dyDescent="0.2">
      <c r="A20" s="10"/>
      <c r="B20" s="73" t="s">
        <v>2</v>
      </c>
      <c r="C20" s="11">
        <v>4030.5005442452557</v>
      </c>
      <c r="D20" s="11">
        <v>3758.0548568748336</v>
      </c>
      <c r="E20" s="3"/>
      <c r="F20" s="12">
        <f t="shared" si="1"/>
        <v>-6.7595993197276605E-2</v>
      </c>
      <c r="G20" s="10"/>
      <c r="H20" s="73" t="s">
        <v>2</v>
      </c>
      <c r="I20" s="11">
        <f>O20-C20</f>
        <v>2002.2195159826269</v>
      </c>
      <c r="J20" s="11">
        <f t="shared" si="3"/>
        <v>1732.9863548811254</v>
      </c>
      <c r="K20" s="3"/>
      <c r="L20" s="12">
        <f t="shared" si="2"/>
        <v>-0.13446735432971257</v>
      </c>
      <c r="M20" s="10"/>
      <c r="N20" s="73" t="s">
        <v>2</v>
      </c>
      <c r="O20" s="11">
        <v>6032.7200602278826</v>
      </c>
      <c r="P20" s="11">
        <v>5491.041211755959</v>
      </c>
      <c r="R20" s="12">
        <f t="shared" si="0"/>
        <v>-8.9790151550884656E-2</v>
      </c>
    </row>
    <row r="21" spans="1:18" x14ac:dyDescent="0.2">
      <c r="A21" s="10"/>
      <c r="B21" s="73" t="s">
        <v>0</v>
      </c>
      <c r="C21" s="11">
        <v>243.8942599474729</v>
      </c>
      <c r="D21" s="11">
        <v>287.62531829605001</v>
      </c>
      <c r="E21" s="3"/>
      <c r="F21" s="12">
        <f t="shared" si="1"/>
        <v>0.17930335202638803</v>
      </c>
      <c r="G21" s="10"/>
      <c r="H21" s="73" t="s">
        <v>0</v>
      </c>
      <c r="I21" s="11">
        <f>O21-C21</f>
        <v>161.30001465517125</v>
      </c>
      <c r="J21" s="11">
        <f t="shared" si="3"/>
        <v>93.984696940769254</v>
      </c>
      <c r="K21" s="3"/>
      <c r="L21" s="12">
        <f t="shared" si="2"/>
        <v>-0.417329892116311</v>
      </c>
      <c r="M21" s="10"/>
      <c r="N21" s="73" t="s">
        <v>0</v>
      </c>
      <c r="O21" s="11">
        <v>405.19427460264416</v>
      </c>
      <c r="P21" s="11">
        <v>381.61001523681927</v>
      </c>
      <c r="R21" s="12">
        <f t="shared" si="0"/>
        <v>-5.8204818883368814E-2</v>
      </c>
    </row>
    <row r="22" spans="1:18" x14ac:dyDescent="0.2">
      <c r="A22" s="10"/>
      <c r="B22" s="73" t="s">
        <v>56</v>
      </c>
      <c r="C22" s="11">
        <v>437.87262873207595</v>
      </c>
      <c r="D22" s="11">
        <v>436.24007261049894</v>
      </c>
      <c r="E22" s="3"/>
      <c r="F22" s="12">
        <f t="shared" si="1"/>
        <v>-3.7283813018966772E-3</v>
      </c>
      <c r="G22" s="10"/>
      <c r="H22" s="73" t="s">
        <v>56</v>
      </c>
      <c r="I22" s="11">
        <f>O22-C22</f>
        <v>309.94060987829238</v>
      </c>
      <c r="J22" s="11">
        <f t="shared" si="3"/>
        <v>344.42367030356468</v>
      </c>
      <c r="K22" s="3"/>
      <c r="L22" s="12">
        <f t="shared" si="2"/>
        <v>0.11125699352147866</v>
      </c>
      <c r="M22" s="10"/>
      <c r="N22" s="73" t="s">
        <v>56</v>
      </c>
      <c r="O22" s="11">
        <v>747.81323861036833</v>
      </c>
      <c r="P22" s="11">
        <v>780.66374291406362</v>
      </c>
      <c r="R22" s="12">
        <f t="shared" si="0"/>
        <v>4.3928754677758919E-2</v>
      </c>
    </row>
    <row r="23" spans="1:18" x14ac:dyDescent="0.2">
      <c r="A23" s="10"/>
      <c r="B23" s="73" t="s">
        <v>55</v>
      </c>
      <c r="C23" s="11">
        <v>132.46890639516866</v>
      </c>
      <c r="D23" s="11">
        <v>152.51502348458848</v>
      </c>
      <c r="E23" s="3"/>
      <c r="F23" s="12">
        <f t="shared" si="1"/>
        <v>0.15132696143516244</v>
      </c>
      <c r="G23" s="10"/>
      <c r="H23" s="73" t="s">
        <v>55</v>
      </c>
      <c r="I23" s="11">
        <f>O23-C23</f>
        <v>80.983725515787199</v>
      </c>
      <c r="J23" s="11">
        <f t="shared" si="3"/>
        <v>63.326231786948057</v>
      </c>
      <c r="K23" s="3"/>
      <c r="L23" s="12">
        <f t="shared" si="2"/>
        <v>-0.21803755774852496</v>
      </c>
      <c r="M23" s="10"/>
      <c r="N23" s="73" t="s">
        <v>55</v>
      </c>
      <c r="O23" s="11">
        <v>213.45263191095586</v>
      </c>
      <c r="P23" s="11">
        <v>215.84125527153654</v>
      </c>
      <c r="R23" s="12">
        <f t="shared" si="0"/>
        <v>1.1190414187898678E-2</v>
      </c>
    </row>
    <row r="24" spans="1:18" ht="11.25" customHeight="1" thickBot="1" x14ac:dyDescent="0.25">
      <c r="A24" s="15"/>
      <c r="B24" s="16"/>
      <c r="C24" s="17"/>
      <c r="D24" s="17"/>
      <c r="E24" s="3"/>
      <c r="F24" s="18"/>
      <c r="G24" s="15"/>
      <c r="H24" s="16"/>
      <c r="I24" s="3"/>
      <c r="J24" s="3"/>
      <c r="K24" s="3"/>
      <c r="L24" s="18"/>
      <c r="M24" s="15"/>
      <c r="N24" s="16"/>
      <c r="O24" s="17"/>
      <c r="P24" s="17"/>
      <c r="R24" s="18"/>
    </row>
    <row r="25" spans="1:18" ht="16.5" thickBot="1" x14ac:dyDescent="0.25">
      <c r="A25" s="19"/>
      <c r="B25" s="76" t="s">
        <v>57</v>
      </c>
      <c r="C25" s="21">
        <f>C11+C20+C21+C22+C23</f>
        <v>12627.426879690664</v>
      </c>
      <c r="D25" s="21">
        <f>D11+D20+D21+D22+D23</f>
        <v>12928.684679619957</v>
      </c>
      <c r="E25" s="3"/>
      <c r="F25" s="22">
        <f>IF(C25,D25/C25-1,"")</f>
        <v>2.3857417888819565E-2</v>
      </c>
      <c r="G25" s="19"/>
      <c r="H25" s="76" t="s">
        <v>57</v>
      </c>
      <c r="I25" s="21">
        <f>I11+I20+I21+I22+I23</f>
        <v>6551.546620475513</v>
      </c>
      <c r="J25" s="21">
        <f>J11+J20+J21+J22+J23</f>
        <v>5922.2535091299178</v>
      </c>
      <c r="K25" s="3"/>
      <c r="L25" s="22">
        <f>IF(I25,J25/I25-1,"")</f>
        <v>-9.6052603728540853E-2</v>
      </c>
      <c r="M25" s="19"/>
      <c r="N25" s="76" t="s">
        <v>57</v>
      </c>
      <c r="O25" s="21">
        <f>O11+O20+O21+O22+O23</f>
        <v>19178.973500166179</v>
      </c>
      <c r="P25" s="21">
        <f>P11+P20+P21+P22+P23</f>
        <v>18850.938188749875</v>
      </c>
      <c r="R25" s="22">
        <f>IF(O25,P25/O25-1,"")</f>
        <v>-1.7103903470822468E-2</v>
      </c>
    </row>
    <row r="26" spans="1:18" s="15" customFormat="1" ht="6" customHeight="1" thickBot="1" x14ac:dyDescent="0.25">
      <c r="A26" s="23"/>
      <c r="B26" s="77"/>
      <c r="C26" s="17"/>
      <c r="D26" s="17"/>
      <c r="F26" s="18"/>
      <c r="G26" s="23"/>
      <c r="H26" s="77"/>
      <c r="I26" s="24"/>
      <c r="J26" s="24"/>
      <c r="L26" s="18"/>
      <c r="M26" s="23"/>
      <c r="N26" s="77"/>
      <c r="O26" s="17"/>
      <c r="P26" s="17"/>
      <c r="R26" s="18"/>
    </row>
    <row r="27" spans="1:18" ht="16.5" customHeight="1" outlineLevel="1" thickBot="1" x14ac:dyDescent="0.25">
      <c r="A27" s="15"/>
      <c r="B27" s="78" t="s">
        <v>58</v>
      </c>
      <c r="C27" s="21">
        <v>482.92537480560497</v>
      </c>
      <c r="D27" s="21">
        <v>408.63613656111113</v>
      </c>
      <c r="E27" s="3"/>
      <c r="F27" s="22">
        <f>IF(C27,D27/C27-1,"")</f>
        <v>-0.15383171421546848</v>
      </c>
      <c r="G27" s="15"/>
      <c r="H27" s="78" t="s">
        <v>58</v>
      </c>
      <c r="I27" s="25">
        <f>O27-C27</f>
        <v>210.43889760571938</v>
      </c>
      <c r="J27" s="25">
        <f>P27-D27</f>
        <v>312.03708198036463</v>
      </c>
      <c r="K27" s="3"/>
      <c r="L27" s="22">
        <f>IF(I27,J27/I27-1,"")</f>
        <v>0.48279184851557599</v>
      </c>
      <c r="M27" s="15"/>
      <c r="N27" s="78" t="s">
        <v>58</v>
      </c>
      <c r="O27" s="21">
        <v>693.36427241132435</v>
      </c>
      <c r="P27" s="21">
        <v>720.67321854147576</v>
      </c>
      <c r="R27" s="22">
        <f>IF(O27,P27/O27-1,"")</f>
        <v>3.9386145517966487E-2</v>
      </c>
    </row>
    <row r="28" spans="1:18" s="15" customFormat="1" ht="6" customHeight="1" x14ac:dyDescent="0.2">
      <c r="A28" s="23"/>
      <c r="B28" s="77"/>
      <c r="C28" s="17"/>
      <c r="D28" s="17"/>
      <c r="F28" s="18"/>
      <c r="G28" s="23"/>
      <c r="H28" s="77"/>
      <c r="I28" s="24"/>
      <c r="J28" s="24"/>
      <c r="L28" s="18"/>
      <c r="M28" s="23"/>
      <c r="N28" s="77"/>
      <c r="O28" s="17"/>
      <c r="P28" s="17"/>
      <c r="R28" s="18"/>
    </row>
    <row r="29" spans="1:18" x14ac:dyDescent="0.2">
      <c r="A29" s="10"/>
      <c r="B29" s="73" t="s">
        <v>59</v>
      </c>
      <c r="C29" s="11">
        <v>0</v>
      </c>
      <c r="D29" s="11">
        <v>0</v>
      </c>
      <c r="E29" s="3"/>
      <c r="F29" s="12"/>
      <c r="G29" s="10"/>
      <c r="H29" s="73" t="s">
        <v>59</v>
      </c>
      <c r="I29" s="11">
        <v>0</v>
      </c>
      <c r="J29" s="11">
        <v>0</v>
      </c>
      <c r="K29" s="3"/>
      <c r="L29" s="12" t="str">
        <f>IF(I29,J29/I29-1,"")</f>
        <v/>
      </c>
      <c r="M29" s="10"/>
      <c r="N29" s="73" t="s">
        <v>59</v>
      </c>
      <c r="O29" s="11">
        <v>0</v>
      </c>
      <c r="P29" s="11">
        <v>0</v>
      </c>
      <c r="R29" s="12" t="str">
        <f>IF(O29,P29/O29-1,"")</f>
        <v/>
      </c>
    </row>
    <row r="30" spans="1:18" s="15" customFormat="1" ht="6" customHeight="1" outlineLevel="1" thickBot="1" x14ac:dyDescent="0.25">
      <c r="A30" s="23"/>
      <c r="B30" s="16"/>
      <c r="C30" s="26"/>
      <c r="D30" s="26"/>
      <c r="F30" s="18"/>
      <c r="G30" s="23"/>
      <c r="H30" s="16"/>
      <c r="I30" s="17"/>
      <c r="J30" s="17"/>
      <c r="L30" s="18"/>
      <c r="M30" s="23"/>
      <c r="N30" s="16"/>
      <c r="O30" s="17"/>
      <c r="P30" s="17"/>
      <c r="R30" s="18"/>
    </row>
    <row r="31" spans="1:18" ht="16.5" customHeight="1" outlineLevel="1" collapsed="1" thickBot="1" x14ac:dyDescent="0.25">
      <c r="A31" s="15"/>
      <c r="B31" s="78" t="s">
        <v>60</v>
      </c>
      <c r="C31" s="21">
        <f>C25+C27</f>
        <v>13110.352254496269</v>
      </c>
      <c r="D31" s="21">
        <f>D25+D27</f>
        <v>13337.320816181069</v>
      </c>
      <c r="E31" s="3"/>
      <c r="F31" s="22">
        <f>IF(C31,D31/C31-1,"")</f>
        <v>1.7312163493315769E-2</v>
      </c>
      <c r="G31" s="15"/>
      <c r="H31" s="78" t="s">
        <v>60</v>
      </c>
      <c r="I31" s="21">
        <f>I25+I27</f>
        <v>6761.9855180812319</v>
      </c>
      <c r="J31" s="21">
        <f>J25+J27</f>
        <v>6234.2905911102825</v>
      </c>
      <c r="K31" s="3"/>
      <c r="L31" s="22">
        <f>IF(I31,J31/I31-1,"")</f>
        <v>-7.8038458609519079E-2</v>
      </c>
      <c r="M31" s="15"/>
      <c r="N31" s="78" t="s">
        <v>60</v>
      </c>
      <c r="O31" s="21">
        <f>O25+O27</f>
        <v>19872.337772577503</v>
      </c>
      <c r="P31" s="21">
        <f>P25+P27</f>
        <v>19571.611407291351</v>
      </c>
      <c r="R31" s="22">
        <f>IF(O31,P31/O31-1,"")</f>
        <v>-1.51329133354976E-2</v>
      </c>
    </row>
    <row r="32" spans="1:18" ht="18" customHeight="1" x14ac:dyDescent="0.2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6"/>
      <c r="O32" s="27"/>
      <c r="P32" s="28"/>
      <c r="R32" s="29"/>
    </row>
    <row r="33" spans="1:18" ht="18" x14ac:dyDescent="0.2">
      <c r="B33" s="2" t="s">
        <v>68</v>
      </c>
    </row>
    <row r="34" spans="1:18" ht="18" x14ac:dyDescent="0.2">
      <c r="B34" s="2"/>
    </row>
    <row r="35" spans="1:18" ht="45" customHeight="1" x14ac:dyDescent="0.2">
      <c r="A35" s="5"/>
      <c r="B35" s="3"/>
      <c r="C35" s="83" t="str">
        <f>C$7</f>
        <v>I-VI 2012 vs. I-VI 2011</v>
      </c>
      <c r="D35" s="83"/>
      <c r="E35" s="83"/>
      <c r="F35" s="83"/>
      <c r="G35" s="5"/>
      <c r="H35" s="3"/>
      <c r="I35" s="83" t="str">
        <f>I$7</f>
        <v>VII-IX 2012 vs. VII-IX 2011</v>
      </c>
      <c r="J35" s="83"/>
      <c r="K35" s="83"/>
      <c r="L35" s="83"/>
      <c r="M35" s="5"/>
      <c r="O35" s="83" t="str">
        <f>O$7</f>
        <v>I-IX 2012 vs. I-IX 2011</v>
      </c>
      <c r="P35" s="83"/>
      <c r="Q35" s="83"/>
      <c r="R35" s="83"/>
    </row>
    <row r="36" spans="1:18" ht="15.75" customHeight="1" x14ac:dyDescent="0.2">
      <c r="A36" s="5"/>
      <c r="B36" s="6"/>
      <c r="C36" s="5"/>
      <c r="D36" s="5"/>
      <c r="E36" s="5"/>
      <c r="F36" s="5"/>
      <c r="G36" s="5"/>
      <c r="H36" s="6"/>
      <c r="I36" s="5"/>
      <c r="J36" s="5"/>
      <c r="K36" s="5"/>
      <c r="L36" s="5"/>
      <c r="M36" s="5"/>
      <c r="N36" s="6"/>
      <c r="O36" s="5"/>
      <c r="P36" s="5"/>
      <c r="Q36" s="5"/>
      <c r="R36" s="5"/>
    </row>
    <row r="37" spans="1:18" x14ac:dyDescent="0.2">
      <c r="B37" s="3"/>
      <c r="C37" s="3"/>
      <c r="D37" s="3"/>
      <c r="E37" s="3"/>
      <c r="F37" s="4"/>
      <c r="H37" s="3"/>
      <c r="I37" s="3"/>
      <c r="J37" s="3"/>
      <c r="K37" s="3"/>
      <c r="L37" s="4"/>
    </row>
    <row r="38" spans="1:18" ht="22.5" x14ac:dyDescent="0.2">
      <c r="A38" s="7"/>
      <c r="B38" s="3"/>
      <c r="C38" s="8" t="str">
        <f>C$10</f>
        <v>I-VI 2011</v>
      </c>
      <c r="D38" s="9" t="str">
        <f>D$10</f>
        <v>I-VI 2012</v>
      </c>
      <c r="E38" s="3"/>
      <c r="F38" s="8" t="str">
        <f>F$10</f>
        <v>I-VI 12 /
I-VI 11</v>
      </c>
      <c r="G38" s="7"/>
      <c r="H38" s="3"/>
      <c r="I38" s="8" t="str">
        <f>I$10</f>
        <v>VII-IX 2011</v>
      </c>
      <c r="J38" s="9" t="str">
        <f>J$10</f>
        <v>VII-IX 2012</v>
      </c>
      <c r="K38" s="3"/>
      <c r="L38" s="8" t="str">
        <f>L$10</f>
        <v>VII-IX 12 / VII-IX 11</v>
      </c>
      <c r="M38" s="7"/>
      <c r="O38" s="8" t="str">
        <f>O$10</f>
        <v>I-IX 2011</v>
      </c>
      <c r="P38" s="9" t="str">
        <f>P$10</f>
        <v>I-IX 2012</v>
      </c>
      <c r="R38" s="8" t="str">
        <f>R$10</f>
        <v>I-IX 12 /
I-IX 11</v>
      </c>
    </row>
    <row r="39" spans="1:18" x14ac:dyDescent="0.2">
      <c r="A39" s="10"/>
      <c r="B39" s="73" t="s">
        <v>47</v>
      </c>
      <c r="C39" s="11">
        <f>SUM(C40:C41,C43:C47)</f>
        <v>238.92871378162283</v>
      </c>
      <c r="D39" s="11">
        <f>SUM(D40:D41,D43:D47)</f>
        <v>156.38651221149203</v>
      </c>
      <c r="E39" s="3"/>
      <c r="F39" s="12">
        <f>IF(C39,D39/C39-1,"")</f>
        <v>-0.34546790238687297</v>
      </c>
      <c r="G39" s="10"/>
      <c r="H39" s="73" t="s">
        <v>47</v>
      </c>
      <c r="I39" s="11">
        <f>SUM(I40:I41,I43:I47)</f>
        <v>62.436631045786811</v>
      </c>
      <c r="J39" s="11">
        <f>SUM(J40:J41,J43:J47)</f>
        <v>101.16034201206102</v>
      </c>
      <c r="K39" s="3"/>
      <c r="L39" s="12">
        <f>IF(I39,J39/I39-1,"")</f>
        <v>0.62020820658752163</v>
      </c>
      <c r="M39" s="10"/>
      <c r="N39" s="73" t="s">
        <v>47</v>
      </c>
      <c r="O39" s="11">
        <f>SUM(O40:O41,O43:O47)</f>
        <v>301.36534482740967</v>
      </c>
      <c r="P39" s="11">
        <f>SUM(P40:P41,P43:P47)</f>
        <v>257.54685422355311</v>
      </c>
      <c r="R39" s="12">
        <f t="shared" ref="R39:R51" si="4">IF(O39,P39/O39-1,"")</f>
        <v>-0.14539989868095538</v>
      </c>
    </row>
    <row r="40" spans="1:18" x14ac:dyDescent="0.2">
      <c r="A40" s="10"/>
      <c r="B40" s="74" t="s">
        <v>48</v>
      </c>
      <c r="C40" s="13">
        <v>133.25396599590491</v>
      </c>
      <c r="D40" s="13">
        <v>20.039995556257658</v>
      </c>
      <c r="E40" s="4"/>
      <c r="F40" s="12">
        <f t="shared" ref="F40:F51" si="5">IF(C40,D40/C40-1,"")</f>
        <v>-0.8496105132295011</v>
      </c>
      <c r="G40" s="10"/>
      <c r="H40" s="74" t="s">
        <v>48</v>
      </c>
      <c r="I40" s="13">
        <f>O40-C40</f>
        <v>36.04857489463862</v>
      </c>
      <c r="J40" s="13">
        <f>P40-D40</f>
        <v>15.686183256552077</v>
      </c>
      <c r="K40" s="4"/>
      <c r="L40" s="12">
        <f t="shared" ref="L40:L51" si="6">IF(I40,J40/I40-1,"")</f>
        <v>-0.56485982310260408</v>
      </c>
      <c r="M40" s="10"/>
      <c r="N40" s="74" t="s">
        <v>48</v>
      </c>
      <c r="O40" s="13">
        <v>169.30254089054353</v>
      </c>
      <c r="P40" s="13">
        <v>35.726178812809735</v>
      </c>
      <c r="Q40" s="4"/>
      <c r="R40" s="12">
        <f t="shared" si="4"/>
        <v>-0.78898025614448863</v>
      </c>
    </row>
    <row r="41" spans="1:18" x14ac:dyDescent="0.2">
      <c r="A41" s="10"/>
      <c r="B41" s="74" t="s">
        <v>49</v>
      </c>
      <c r="C41" s="13">
        <v>16.081610671790031</v>
      </c>
      <c r="D41" s="13">
        <v>5.3998167418223</v>
      </c>
      <c r="E41" s="4"/>
      <c r="F41" s="12">
        <f t="shared" si="5"/>
        <v>-0.66422413450821027</v>
      </c>
      <c r="G41" s="10"/>
      <c r="H41" s="74" t="s">
        <v>49</v>
      </c>
      <c r="I41" s="13">
        <f>O41-C41</f>
        <v>5.9632606215245829</v>
      </c>
      <c r="J41" s="13">
        <f>P41-D41</f>
        <v>5.491734279897087</v>
      </c>
      <c r="K41" s="4"/>
      <c r="L41" s="12">
        <f t="shared" si="6"/>
        <v>-7.907189900865752E-2</v>
      </c>
      <c r="M41" s="10"/>
      <c r="N41" s="74" t="s">
        <v>49</v>
      </c>
      <c r="O41" s="13">
        <v>22.044871293314614</v>
      </c>
      <c r="P41" s="13">
        <v>10.891551021719387</v>
      </c>
      <c r="Q41" s="4"/>
      <c r="R41" s="12">
        <f t="shared" si="4"/>
        <v>-0.50593719161234629</v>
      </c>
    </row>
    <row r="42" spans="1:18" x14ac:dyDescent="0.2">
      <c r="A42" s="10"/>
      <c r="B42" s="74" t="s">
        <v>50</v>
      </c>
      <c r="C42" s="13">
        <f>SUM(C43:C46)</f>
        <v>89.262030708502607</v>
      </c>
      <c r="D42" s="13">
        <f>SUM(D43:D46)</f>
        <v>124.74219510439868</v>
      </c>
      <c r="E42" s="4"/>
      <c r="F42" s="12">
        <f t="shared" si="5"/>
        <v>0.39748327608366218</v>
      </c>
      <c r="G42" s="10"/>
      <c r="H42" s="74" t="s">
        <v>50</v>
      </c>
      <c r="I42" s="13">
        <f>SUM(I43:I46)</f>
        <v>20.297969549863396</v>
      </c>
      <c r="J42" s="13">
        <f>SUM(J43:J46)</f>
        <v>76.88017207110515</v>
      </c>
      <c r="K42" s="4"/>
      <c r="L42" s="12">
        <f t="shared" si="6"/>
        <v>2.7875794365659865</v>
      </c>
      <c r="M42" s="10"/>
      <c r="N42" s="74" t="s">
        <v>50</v>
      </c>
      <c r="O42" s="13">
        <f>SUM(O43:O46)</f>
        <v>109.56000025836602</v>
      </c>
      <c r="P42" s="13">
        <f>SUM(P43:P46)</f>
        <v>201.62236717550385</v>
      </c>
      <c r="Q42" s="4"/>
      <c r="R42" s="12">
        <f t="shared" si="4"/>
        <v>0.84029177345778572</v>
      </c>
    </row>
    <row r="43" spans="1:18" x14ac:dyDescent="0.2">
      <c r="A43" s="10"/>
      <c r="B43" s="75" t="s">
        <v>51</v>
      </c>
      <c r="C43" s="13">
        <v>3.5960412849534578</v>
      </c>
      <c r="D43" s="13">
        <v>14.108902739605997</v>
      </c>
      <c r="E43" s="4"/>
      <c r="F43" s="12">
        <f t="shared" si="5"/>
        <v>2.9234540489399867</v>
      </c>
      <c r="G43" s="10"/>
      <c r="H43" s="75" t="s">
        <v>51</v>
      </c>
      <c r="I43" s="14">
        <f t="shared" ref="I43:J51" si="7">O43-C43</f>
        <v>1.457112982999015</v>
      </c>
      <c r="J43" s="14">
        <f t="shared" si="7"/>
        <v>4.1560071058925647</v>
      </c>
      <c r="K43" s="4"/>
      <c r="L43" s="12">
        <f t="shared" si="6"/>
        <v>1.8522202151673328</v>
      </c>
      <c r="M43" s="10"/>
      <c r="N43" s="75" t="s">
        <v>51</v>
      </c>
      <c r="O43" s="13">
        <v>5.0531542679524728</v>
      </c>
      <c r="P43" s="13">
        <v>18.264909845498561</v>
      </c>
      <c r="Q43" s="4"/>
      <c r="R43" s="12">
        <f t="shared" si="4"/>
        <v>2.6145561518547233</v>
      </c>
    </row>
    <row r="44" spans="1:18" x14ac:dyDescent="0.2">
      <c r="A44" s="10"/>
      <c r="B44" s="75" t="s">
        <v>52</v>
      </c>
      <c r="C44" s="13">
        <v>21.46084553760079</v>
      </c>
      <c r="D44" s="13">
        <v>46.663728836838317</v>
      </c>
      <c r="E44" s="4"/>
      <c r="F44" s="12">
        <f t="shared" si="5"/>
        <v>1.1743658121522027</v>
      </c>
      <c r="G44" s="10"/>
      <c r="H44" s="75" t="s">
        <v>52</v>
      </c>
      <c r="I44" s="14">
        <f t="shared" si="7"/>
        <v>10.457268652421984</v>
      </c>
      <c r="J44" s="30">
        <f t="shared" si="7"/>
        <v>33.170632961709856</v>
      </c>
      <c r="K44" s="4"/>
      <c r="L44" s="12">
        <f t="shared" si="6"/>
        <v>2.1720169065396711</v>
      </c>
      <c r="M44" s="10"/>
      <c r="N44" s="75" t="s">
        <v>52</v>
      </c>
      <c r="O44" s="13">
        <v>31.918114190022774</v>
      </c>
      <c r="P44" s="13">
        <v>79.834361798548173</v>
      </c>
      <c r="Q44" s="4"/>
      <c r="R44" s="12">
        <f t="shared" si="4"/>
        <v>1.5012242679269394</v>
      </c>
    </row>
    <row r="45" spans="1:18" x14ac:dyDescent="0.2">
      <c r="A45" s="10"/>
      <c r="B45" s="75" t="s">
        <v>53</v>
      </c>
      <c r="C45" s="13">
        <v>15.661828563992572</v>
      </c>
      <c r="D45" s="13">
        <v>62.522992020077794</v>
      </c>
      <c r="E45" s="4"/>
      <c r="F45" s="12">
        <f t="shared" si="5"/>
        <v>2.9920620867873424</v>
      </c>
      <c r="G45" s="10"/>
      <c r="H45" s="75" t="s">
        <v>53</v>
      </c>
      <c r="I45" s="14">
        <f t="shared" si="7"/>
        <v>6.5276784769930778</v>
      </c>
      <c r="J45" s="30">
        <f t="shared" si="7"/>
        <v>37.79370858755756</v>
      </c>
      <c r="K45" s="4"/>
      <c r="L45" s="12">
        <f t="shared" si="6"/>
        <v>4.7897625811017157</v>
      </c>
      <c r="M45" s="10"/>
      <c r="N45" s="75" t="s">
        <v>53</v>
      </c>
      <c r="O45" s="13">
        <v>22.189507040985649</v>
      </c>
      <c r="P45" s="13">
        <v>100.31670060763535</v>
      </c>
      <c r="Q45" s="4"/>
      <c r="R45" s="12">
        <f t="shared" si="4"/>
        <v>3.5209071306696016</v>
      </c>
    </row>
    <row r="46" spans="1:18" x14ac:dyDescent="0.2">
      <c r="A46" s="10"/>
      <c r="B46" s="75" t="s">
        <v>54</v>
      </c>
      <c r="C46" s="13">
        <v>48.543315321955788</v>
      </c>
      <c r="D46" s="13">
        <v>1.4465715078765735</v>
      </c>
      <c r="E46" s="4"/>
      <c r="F46" s="12">
        <f t="shared" si="5"/>
        <v>-0.97020039735064612</v>
      </c>
      <c r="G46" s="10"/>
      <c r="H46" s="75" t="s">
        <v>54</v>
      </c>
      <c r="I46" s="13">
        <f t="shared" si="7"/>
        <v>1.8559094374493199</v>
      </c>
      <c r="J46" s="13">
        <f t="shared" si="7"/>
        <v>1.759823415945182</v>
      </c>
      <c r="K46" s="4"/>
      <c r="L46" s="12">
        <f t="shared" si="6"/>
        <v>-5.1773011961291804E-2</v>
      </c>
      <c r="M46" s="10"/>
      <c r="N46" s="75" t="s">
        <v>54</v>
      </c>
      <c r="O46" s="13">
        <v>50.399224759405108</v>
      </c>
      <c r="P46" s="13">
        <v>3.2063949238217555</v>
      </c>
      <c r="Q46" s="4"/>
      <c r="R46" s="12">
        <f t="shared" si="4"/>
        <v>-0.93638007451248739</v>
      </c>
    </row>
    <row r="47" spans="1:18" x14ac:dyDescent="0.2">
      <c r="A47" s="10"/>
      <c r="B47" s="74" t="s">
        <v>55</v>
      </c>
      <c r="C47" s="13">
        <v>0.33110640542528813</v>
      </c>
      <c r="D47" s="81">
        <v>6.2045048090134083</v>
      </c>
      <c r="E47" s="4"/>
      <c r="F47" s="12">
        <f t="shared" si="5"/>
        <v>17.738703653419389</v>
      </c>
      <c r="G47" s="10"/>
      <c r="H47" s="74" t="s">
        <v>55</v>
      </c>
      <c r="I47" s="13">
        <f t="shared" si="7"/>
        <v>0.12682597976022209</v>
      </c>
      <c r="J47" s="81">
        <f t="shared" si="7"/>
        <v>3.1022524045067046</v>
      </c>
      <c r="K47" s="4"/>
      <c r="L47" s="12">
        <f t="shared" si="6"/>
        <v>23.460701272498273</v>
      </c>
      <c r="M47" s="10"/>
      <c r="N47" s="74" t="s">
        <v>55</v>
      </c>
      <c r="O47" s="13">
        <v>0.45793238518551022</v>
      </c>
      <c r="P47" s="13">
        <v>9.3067572135201129</v>
      </c>
      <c r="Q47" s="4"/>
      <c r="R47" s="12">
        <f t="shared" si="4"/>
        <v>19.323430957498037</v>
      </c>
    </row>
    <row r="48" spans="1:18" x14ac:dyDescent="0.2">
      <c r="A48" s="10"/>
      <c r="B48" s="73" t="s">
        <v>2</v>
      </c>
      <c r="C48" s="11">
        <v>1035.6722354503527</v>
      </c>
      <c r="D48" s="11">
        <v>1599.3737651942654</v>
      </c>
      <c r="E48" s="3"/>
      <c r="F48" s="12">
        <f t="shared" si="5"/>
        <v>0.54428564409549152</v>
      </c>
      <c r="G48" s="10"/>
      <c r="H48" s="73" t="s">
        <v>2</v>
      </c>
      <c r="I48" s="11">
        <f t="shared" si="7"/>
        <v>721.26032112128814</v>
      </c>
      <c r="J48" s="11">
        <f t="shared" si="7"/>
        <v>1029.9587985789688</v>
      </c>
      <c r="K48" s="3"/>
      <c r="L48" s="12">
        <f t="shared" si="6"/>
        <v>0.42799869675039215</v>
      </c>
      <c r="M48" s="10"/>
      <c r="N48" s="73" t="s">
        <v>2</v>
      </c>
      <c r="O48" s="11">
        <v>1756.9325565716408</v>
      </c>
      <c r="P48" s="11">
        <v>2629.3325637732341</v>
      </c>
      <c r="R48" s="12">
        <f t="shared" si="4"/>
        <v>0.49654723736461204</v>
      </c>
    </row>
    <row r="49" spans="1:18" x14ac:dyDescent="0.2">
      <c r="A49" s="10"/>
      <c r="B49" s="73" t="s">
        <v>0</v>
      </c>
      <c r="C49" s="11">
        <v>4.5377660323242708</v>
      </c>
      <c r="D49" s="11">
        <v>4.138166499890259</v>
      </c>
      <c r="E49" s="3"/>
      <c r="F49" s="12">
        <f t="shared" si="5"/>
        <v>-8.8060849675260733E-2</v>
      </c>
      <c r="G49" s="10"/>
      <c r="H49" s="73" t="s">
        <v>0</v>
      </c>
      <c r="I49" s="11">
        <f t="shared" si="7"/>
        <v>5.5618683901543591</v>
      </c>
      <c r="J49" s="11">
        <f t="shared" si="7"/>
        <v>6.561855552407728</v>
      </c>
      <c r="K49" s="3"/>
      <c r="L49" s="12">
        <f t="shared" si="6"/>
        <v>0.17979338813977508</v>
      </c>
      <c r="M49" s="10"/>
      <c r="N49" s="73" t="s">
        <v>0</v>
      </c>
      <c r="O49" s="11">
        <v>10.09963442247863</v>
      </c>
      <c r="P49" s="11">
        <v>10.700022052297987</v>
      </c>
      <c r="R49" s="12">
        <f t="shared" si="4"/>
        <v>5.9446471496342745E-2</v>
      </c>
    </row>
    <row r="50" spans="1:18" x14ac:dyDescent="0.2">
      <c r="A50" s="10"/>
      <c r="B50" s="73" t="s">
        <v>56</v>
      </c>
      <c r="C50" s="11">
        <v>5.5557265711958053</v>
      </c>
      <c r="D50" s="11">
        <v>6.5992075510693073</v>
      </c>
      <c r="E50" s="3"/>
      <c r="F50" s="12">
        <f t="shared" si="5"/>
        <v>0.18782079472440727</v>
      </c>
      <c r="G50" s="10"/>
      <c r="H50" s="73" t="s">
        <v>56</v>
      </c>
      <c r="I50" s="11">
        <f t="shared" si="7"/>
        <v>0.87667541110357394</v>
      </c>
      <c r="J50" s="11">
        <f t="shared" si="7"/>
        <v>0.48270767892360666</v>
      </c>
      <c r="K50" s="3"/>
      <c r="L50" s="12">
        <f t="shared" si="6"/>
        <v>-0.4493883679069246</v>
      </c>
      <c r="M50" s="10"/>
      <c r="N50" s="73" t="s">
        <v>56</v>
      </c>
      <c r="O50" s="11">
        <v>6.4324019822993792</v>
      </c>
      <c r="P50" s="11">
        <v>7.081915229992914</v>
      </c>
      <c r="R50" s="12">
        <f t="shared" si="4"/>
        <v>0.10097522659200386</v>
      </c>
    </row>
    <row r="51" spans="1:18" x14ac:dyDescent="0.2">
      <c r="A51" s="10"/>
      <c r="B51" s="73" t="s">
        <v>55</v>
      </c>
      <c r="C51" s="11">
        <v>0.27342273260578054</v>
      </c>
      <c r="D51" s="11">
        <v>1.4426845132287975</v>
      </c>
      <c r="E51" s="3"/>
      <c r="F51" s="12">
        <f t="shared" si="5"/>
        <v>4.2763883217744461</v>
      </c>
      <c r="G51" s="10"/>
      <c r="H51" s="73" t="s">
        <v>55</v>
      </c>
      <c r="I51" s="11">
        <f t="shared" si="7"/>
        <v>0.27718304909510039</v>
      </c>
      <c r="J51" s="11">
        <f t="shared" si="7"/>
        <v>0.29806637880381603</v>
      </c>
      <c r="K51" s="3"/>
      <c r="L51" s="12">
        <f t="shared" si="6"/>
        <v>7.5341294414979387E-2</v>
      </c>
      <c r="M51" s="10"/>
      <c r="N51" s="73" t="s">
        <v>55</v>
      </c>
      <c r="O51" s="11">
        <v>0.55060578170088093</v>
      </c>
      <c r="P51" s="11">
        <v>1.7407508920326136</v>
      </c>
      <c r="R51" s="12">
        <f t="shared" si="4"/>
        <v>2.1615194570882372</v>
      </c>
    </row>
    <row r="52" spans="1:18" ht="11.25" customHeight="1" thickBot="1" x14ac:dyDescent="0.25">
      <c r="A52" s="15"/>
      <c r="B52" s="16"/>
      <c r="C52" s="17"/>
      <c r="D52" s="17"/>
      <c r="E52" s="3"/>
      <c r="F52" s="18"/>
      <c r="G52" s="15"/>
      <c r="H52" s="16"/>
      <c r="I52" s="3"/>
      <c r="J52" s="3"/>
      <c r="K52" s="3"/>
      <c r="L52" s="18"/>
      <c r="M52" s="15"/>
      <c r="N52" s="16"/>
      <c r="O52" s="17"/>
      <c r="P52" s="17"/>
      <c r="R52" s="18"/>
    </row>
    <row r="53" spans="1:18" ht="16.5" thickBot="1" x14ac:dyDescent="0.25">
      <c r="A53" s="19"/>
      <c r="B53" s="76" t="s">
        <v>61</v>
      </c>
      <c r="C53" s="21">
        <f>C39+C48+C49+C50+C51</f>
        <v>1284.9678645681013</v>
      </c>
      <c r="D53" s="21">
        <f>D39+D48+D49+D50+D51</f>
        <v>1767.9403359699461</v>
      </c>
      <c r="E53" s="3"/>
      <c r="F53" s="22">
        <f>IF(C53,D53/C53-1,"")</f>
        <v>0.3758634629856521</v>
      </c>
      <c r="G53" s="19"/>
      <c r="H53" s="76" t="s">
        <v>61</v>
      </c>
      <c r="I53" s="21">
        <f>I39+I48+I49+I50+I51</f>
        <v>790.41267901742799</v>
      </c>
      <c r="J53" s="21">
        <f>J39+J48+J49+J50+J51</f>
        <v>1138.4617702011649</v>
      </c>
      <c r="K53" s="3"/>
      <c r="L53" s="22">
        <f>IF(I53,J53/I53-1,"")</f>
        <v>0.44033844651429566</v>
      </c>
      <c r="M53" s="19"/>
      <c r="N53" s="76" t="s">
        <v>61</v>
      </c>
      <c r="O53" s="21">
        <f>O39+O48+O49+O50+O51</f>
        <v>2075.3805435855297</v>
      </c>
      <c r="P53" s="21">
        <f>P39+P48+P49+P50+P51</f>
        <v>2906.402106171111</v>
      </c>
      <c r="R53" s="22">
        <f>IF(O53,P53/O53-1,"")</f>
        <v>0.40041888469758291</v>
      </c>
    </row>
    <row r="54" spans="1:18" s="15" customFormat="1" ht="6" customHeight="1" thickBot="1" x14ac:dyDescent="0.25">
      <c r="A54" s="23"/>
      <c r="B54" s="77"/>
      <c r="C54" s="17"/>
      <c r="D54" s="17"/>
      <c r="F54" s="18"/>
      <c r="G54" s="23"/>
      <c r="H54" s="77"/>
      <c r="I54" s="24"/>
      <c r="J54" s="24"/>
      <c r="L54" s="18"/>
      <c r="M54" s="23"/>
      <c r="N54" s="77"/>
      <c r="O54" s="17"/>
      <c r="P54" s="17"/>
      <c r="R54" s="18"/>
    </row>
    <row r="55" spans="1:18" ht="16.5" customHeight="1" outlineLevel="1" thickBot="1" x14ac:dyDescent="0.25">
      <c r="A55" s="15"/>
      <c r="B55" s="78" t="s">
        <v>62</v>
      </c>
      <c r="C55" s="21">
        <v>160.02482410829302</v>
      </c>
      <c r="D55" s="21">
        <v>4.3413909599276312</v>
      </c>
      <c r="E55" s="3"/>
      <c r="F55" s="22">
        <f>IF(C55,D55/C55-1,"")</f>
        <v>-0.97287051565830995</v>
      </c>
      <c r="G55" s="15"/>
      <c r="H55" s="78" t="s">
        <v>62</v>
      </c>
      <c r="I55" s="25">
        <f>O55-C55</f>
        <v>77.831051487034557</v>
      </c>
      <c r="J55" s="25">
        <f>P55-D55</f>
        <v>25.02472986036144</v>
      </c>
      <c r="K55" s="3"/>
      <c r="L55" s="22"/>
      <c r="M55" s="15"/>
      <c r="N55" s="78" t="s">
        <v>62</v>
      </c>
      <c r="O55" s="21">
        <v>237.85587559532757</v>
      </c>
      <c r="P55" s="21">
        <v>29.366120820289069</v>
      </c>
      <c r="R55" s="22">
        <f>IF(O55,P55/O55-1,"")</f>
        <v>-0.87653817360286412</v>
      </c>
    </row>
    <row r="56" spans="1:18" s="15" customFormat="1" ht="6" customHeight="1" outlineLevel="1" thickBot="1" x14ac:dyDescent="0.25">
      <c r="A56" s="23"/>
      <c r="B56" s="16"/>
      <c r="C56" s="17"/>
      <c r="D56" s="17"/>
      <c r="F56" s="18"/>
      <c r="G56" s="23"/>
      <c r="H56" s="16"/>
      <c r="I56" s="17"/>
      <c r="J56" s="17"/>
      <c r="L56" s="18"/>
      <c r="M56" s="23"/>
      <c r="N56" s="16"/>
      <c r="O56" s="17"/>
      <c r="P56" s="17"/>
      <c r="R56" s="18"/>
    </row>
    <row r="57" spans="1:18" ht="16.5" customHeight="1" outlineLevel="1" collapsed="1" thickBot="1" x14ac:dyDescent="0.25">
      <c r="A57" s="15"/>
      <c r="B57" s="20" t="s">
        <v>63</v>
      </c>
      <c r="C57" s="21">
        <f>C53+C55</f>
        <v>1444.9926886763942</v>
      </c>
      <c r="D57" s="21">
        <f>D53+D55</f>
        <v>1772.2817269298737</v>
      </c>
      <c r="E57" s="3"/>
      <c r="F57" s="22">
        <f>IF(C57,D57/C57-1,"")</f>
        <v>0.22649875035234568</v>
      </c>
      <c r="G57" s="15"/>
      <c r="H57" s="20" t="s">
        <v>63</v>
      </c>
      <c r="I57" s="21">
        <f>I53+I55</f>
        <v>868.24373050446252</v>
      </c>
      <c r="J57" s="21">
        <f>J53+J55</f>
        <v>1163.4865000615264</v>
      </c>
      <c r="K57" s="3"/>
      <c r="L57" s="22"/>
      <c r="M57" s="15"/>
      <c r="N57" s="20" t="s">
        <v>63</v>
      </c>
      <c r="O57" s="21">
        <f>O53+O55</f>
        <v>2313.2364191808574</v>
      </c>
      <c r="P57" s="21">
        <f>P53+P55</f>
        <v>2935.7682269913998</v>
      </c>
      <c r="R57" s="22">
        <f>IF(O57,P57/O57-1,"")</f>
        <v>0.26911724311818852</v>
      </c>
    </row>
    <row r="58" spans="1:18" ht="18" customHeight="1" x14ac:dyDescent="0.2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6"/>
      <c r="O58" s="27"/>
      <c r="P58" s="28"/>
      <c r="R58" s="29"/>
    </row>
    <row r="59" spans="1:18" ht="18" customHeight="1" x14ac:dyDescent="0.2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31"/>
      <c r="O59" s="32"/>
      <c r="P59" s="32"/>
      <c r="Q59" s="33"/>
      <c r="R59" s="34"/>
    </row>
    <row r="60" spans="1:18" ht="18" x14ac:dyDescent="0.2">
      <c r="B60" s="2" t="s">
        <v>69</v>
      </c>
    </row>
    <row r="61" spans="1:18" ht="18" x14ac:dyDescent="0.2">
      <c r="B61" s="2"/>
    </row>
    <row r="62" spans="1:18" ht="45" customHeight="1" x14ac:dyDescent="0.2">
      <c r="A62" s="5"/>
      <c r="B62" s="3"/>
      <c r="C62" s="83" t="str">
        <f>C$7</f>
        <v>I-VI 2012 vs. I-VI 2011</v>
      </c>
      <c r="D62" s="83"/>
      <c r="E62" s="83"/>
      <c r="F62" s="83"/>
      <c r="G62" s="5"/>
      <c r="H62" s="3"/>
      <c r="I62" s="83" t="str">
        <f>I$7</f>
        <v>VII-IX 2012 vs. VII-IX 2011</v>
      </c>
      <c r="J62" s="83"/>
      <c r="K62" s="83"/>
      <c r="L62" s="83"/>
      <c r="M62" s="5"/>
      <c r="O62" s="83" t="str">
        <f>O$7</f>
        <v>I-IX 2012 vs. I-IX 2011</v>
      </c>
      <c r="P62" s="83"/>
      <c r="Q62" s="83"/>
      <c r="R62" s="83"/>
    </row>
    <row r="63" spans="1:18" ht="15.75" customHeight="1" x14ac:dyDescent="0.2">
      <c r="A63" s="5"/>
      <c r="B63" s="6"/>
      <c r="C63" s="5"/>
      <c r="D63" s="5"/>
      <c r="E63" s="5"/>
      <c r="F63" s="5"/>
      <c r="G63" s="5"/>
      <c r="H63" s="6"/>
      <c r="I63" s="5"/>
      <c r="J63" s="5"/>
      <c r="K63" s="5"/>
      <c r="L63" s="5"/>
      <c r="M63" s="5"/>
      <c r="N63" s="6"/>
      <c r="O63" s="5"/>
      <c r="P63" s="5"/>
      <c r="Q63" s="5"/>
      <c r="R63" s="5"/>
    </row>
    <row r="64" spans="1:18" x14ac:dyDescent="0.2">
      <c r="B64" s="3"/>
      <c r="C64" s="3"/>
      <c r="D64" s="3"/>
      <c r="E64" s="3"/>
      <c r="F64" s="4"/>
      <c r="H64" s="3"/>
      <c r="I64" s="3"/>
      <c r="J64" s="3"/>
      <c r="K64" s="3"/>
      <c r="L64" s="4"/>
    </row>
    <row r="65" spans="1:18" ht="22.5" x14ac:dyDescent="0.2">
      <c r="A65" s="7"/>
      <c r="B65" s="3"/>
      <c r="C65" s="8" t="str">
        <f>C$10</f>
        <v>I-VI 2011</v>
      </c>
      <c r="D65" s="9" t="str">
        <f>D$10</f>
        <v>I-VI 2012</v>
      </c>
      <c r="E65" s="3"/>
      <c r="F65" s="8" t="str">
        <f>F$10</f>
        <v>I-VI 12 /
I-VI 11</v>
      </c>
      <c r="G65" s="7"/>
      <c r="H65" s="3"/>
      <c r="I65" s="8" t="str">
        <f>I$10</f>
        <v>VII-IX 2011</v>
      </c>
      <c r="J65" s="9" t="str">
        <f>J$10</f>
        <v>VII-IX 2012</v>
      </c>
      <c r="K65" s="3"/>
      <c r="L65" s="8" t="str">
        <f>L$10</f>
        <v>VII-IX 12 / VII-IX 11</v>
      </c>
      <c r="M65" s="7"/>
      <c r="O65" s="8" t="str">
        <f>O$10</f>
        <v>I-IX 2011</v>
      </c>
      <c r="P65" s="9" t="str">
        <f>P$10</f>
        <v>I-IX 2012</v>
      </c>
      <c r="R65" s="8" t="str">
        <f>R$10</f>
        <v>I-IX 12 /
I-IX 11</v>
      </c>
    </row>
    <row r="66" spans="1:18" x14ac:dyDescent="0.2">
      <c r="A66" s="10"/>
      <c r="B66" s="73" t="s">
        <v>47</v>
      </c>
      <c r="C66" s="11">
        <f>SUM(C67:C68,C70:C74)</f>
        <v>8021.6192541523133</v>
      </c>
      <c r="D66" s="11">
        <f>SUM(D67:D68,D70:D74)</f>
        <v>8450.635920565479</v>
      </c>
      <c r="E66" s="3"/>
      <c r="F66" s="12">
        <f>IF(C66,D66/C66-1,"")</f>
        <v>5.3482551691927949E-2</v>
      </c>
      <c r="G66" s="10"/>
      <c r="H66" s="73" t="s">
        <v>47</v>
      </c>
      <c r="I66" s="11">
        <f>SUM(I67:I68,I70:I74)</f>
        <v>4059.5393854894219</v>
      </c>
      <c r="J66" s="11">
        <f>SUM(J67:J68,J70:J74)</f>
        <v>3788.6928972295709</v>
      </c>
      <c r="K66" s="3"/>
      <c r="L66" s="12">
        <f>IF(I66,J66/I66-1,"")</f>
        <v>-6.6718527039785647E-2</v>
      </c>
      <c r="M66" s="10"/>
      <c r="N66" s="73" t="s">
        <v>47</v>
      </c>
      <c r="O66" s="11">
        <f>SUM(O67:O68,O70:O74)</f>
        <v>12081.158639641735</v>
      </c>
      <c r="P66" s="11">
        <f>SUM(P67:P68,P70:P74)</f>
        <v>12239.328817795049</v>
      </c>
      <c r="R66" s="12">
        <f t="shared" ref="R66:R78" si="8">IF(O66,P66/O66-1,"")</f>
        <v>1.3092302060690786E-2</v>
      </c>
    </row>
    <row r="67" spans="1:18" x14ac:dyDescent="0.2">
      <c r="A67" s="10"/>
      <c r="B67" s="74" t="s">
        <v>48</v>
      </c>
      <c r="C67" s="13">
        <v>3445.2647966766986</v>
      </c>
      <c r="D67" s="13">
        <v>3750.1095125495867</v>
      </c>
      <c r="E67" s="4"/>
      <c r="F67" s="12">
        <f t="shared" ref="F67:F78" si="9">IF(C67,D67/C67-1,"")</f>
        <v>8.848223108045028E-2</v>
      </c>
      <c r="G67" s="10"/>
      <c r="H67" s="74" t="s">
        <v>48</v>
      </c>
      <c r="I67" s="13">
        <f>O67-C67</f>
        <v>1713.8936221214585</v>
      </c>
      <c r="J67" s="13">
        <f>P67-D67</f>
        <v>1658.6391982373743</v>
      </c>
      <c r="K67" s="4"/>
      <c r="L67" s="12">
        <f t="shared" ref="L67:L78" si="10">IF(I67,J67/I67-1,"")</f>
        <v>-3.223912101130888E-2</v>
      </c>
      <c r="M67" s="10"/>
      <c r="N67" s="74" t="s">
        <v>48</v>
      </c>
      <c r="O67" s="13">
        <v>5159.1584187981571</v>
      </c>
      <c r="P67" s="13">
        <v>5408.7487107869611</v>
      </c>
      <c r="Q67" s="4"/>
      <c r="R67" s="12">
        <f t="shared" si="8"/>
        <v>4.8378101955424579E-2</v>
      </c>
    </row>
    <row r="68" spans="1:18" x14ac:dyDescent="0.2">
      <c r="A68" s="10"/>
      <c r="B68" s="74" t="s">
        <v>49</v>
      </c>
      <c r="C68" s="13">
        <v>1103.2312190478115</v>
      </c>
      <c r="D68" s="13">
        <v>1017.1833353728916</v>
      </c>
      <c r="E68" s="4"/>
      <c r="F68" s="12">
        <f t="shared" si="9"/>
        <v>-7.799623704375136E-2</v>
      </c>
      <c r="G68" s="10"/>
      <c r="H68" s="74" t="s">
        <v>49</v>
      </c>
      <c r="I68" s="13">
        <f>O68-C68</f>
        <v>657.89332745064576</v>
      </c>
      <c r="J68" s="13">
        <f>P68-D68</f>
        <v>528.99078918623854</v>
      </c>
      <c r="K68" s="4"/>
      <c r="L68" s="12">
        <f t="shared" si="10"/>
        <v>-0.19593227790272327</v>
      </c>
      <c r="M68" s="10"/>
      <c r="N68" s="74" t="s">
        <v>49</v>
      </c>
      <c r="O68" s="13">
        <v>1761.1245464984572</v>
      </c>
      <c r="P68" s="13">
        <v>1546.1741245591302</v>
      </c>
      <c r="Q68" s="4"/>
      <c r="R68" s="12">
        <f t="shared" si="8"/>
        <v>-0.12205293621436408</v>
      </c>
    </row>
    <row r="69" spans="1:18" x14ac:dyDescent="0.2">
      <c r="A69" s="10"/>
      <c r="B69" s="74" t="s">
        <v>50</v>
      </c>
      <c r="C69" s="13">
        <f>SUM(C70:C73)</f>
        <v>3317.969097040871</v>
      </c>
      <c r="D69" s="13">
        <f>SUM(D70:D73)</f>
        <v>3549.1287720945948</v>
      </c>
      <c r="E69" s="4"/>
      <c r="F69" s="12">
        <f t="shared" si="9"/>
        <v>6.9669025929109285E-2</v>
      </c>
      <c r="G69" s="10"/>
      <c r="H69" s="74" t="s">
        <v>50</v>
      </c>
      <c r="I69" s="13">
        <f>SUM(I70:I73)</f>
        <v>1634.8149276675226</v>
      </c>
      <c r="J69" s="13">
        <f>SUM(J70:J73)</f>
        <v>1537.2622585496968</v>
      </c>
      <c r="K69" s="4"/>
      <c r="L69" s="12">
        <f t="shared" si="10"/>
        <v>-5.967199556772429E-2</v>
      </c>
      <c r="M69" s="10"/>
      <c r="N69" s="74" t="s">
        <v>50</v>
      </c>
      <c r="O69" s="13">
        <f>SUM(O70:O73)</f>
        <v>4952.7840247083941</v>
      </c>
      <c r="P69" s="13">
        <f>SUM(P70:P73)</f>
        <v>5086.3910306442904</v>
      </c>
      <c r="Q69" s="4"/>
      <c r="R69" s="12">
        <f t="shared" si="8"/>
        <v>2.6976142159512495E-2</v>
      </c>
    </row>
    <row r="70" spans="1:18" x14ac:dyDescent="0.2">
      <c r="A70" s="10"/>
      <c r="B70" s="75" t="s">
        <v>51</v>
      </c>
      <c r="C70" s="13">
        <v>738.73644513343788</v>
      </c>
      <c r="D70" s="13">
        <v>595.59255145735176</v>
      </c>
      <c r="E70" s="4"/>
      <c r="F70" s="12">
        <f t="shared" si="9"/>
        <v>-0.19376855523925052</v>
      </c>
      <c r="G70" s="10"/>
      <c r="H70" s="75" t="s">
        <v>51</v>
      </c>
      <c r="I70" s="14">
        <f>O70-C70</f>
        <v>293.34668300361068</v>
      </c>
      <c r="J70" s="14">
        <f>P70-D70</f>
        <v>271.81944831341377</v>
      </c>
      <c r="K70" s="4"/>
      <c r="L70" s="12">
        <f t="shared" si="10"/>
        <v>-7.3384960313091163E-2</v>
      </c>
      <c r="M70" s="10"/>
      <c r="N70" s="75" t="s">
        <v>51</v>
      </c>
      <c r="O70" s="13">
        <v>1032.0831281370486</v>
      </c>
      <c r="P70" s="13">
        <v>867.41199977076553</v>
      </c>
      <c r="Q70" s="4"/>
      <c r="R70" s="12">
        <f t="shared" si="8"/>
        <v>-0.15955219485422756</v>
      </c>
    </row>
    <row r="71" spans="1:18" x14ac:dyDescent="0.2">
      <c r="A71" s="10"/>
      <c r="B71" s="75" t="s">
        <v>52</v>
      </c>
      <c r="C71" s="13">
        <v>1648.4578594921368</v>
      </c>
      <c r="D71" s="13">
        <v>1770.1616016052808</v>
      </c>
      <c r="E71" s="4"/>
      <c r="F71" s="12">
        <f t="shared" si="9"/>
        <v>7.3828846404747628E-2</v>
      </c>
      <c r="G71" s="10"/>
      <c r="H71" s="75" t="s">
        <v>52</v>
      </c>
      <c r="I71" s="14">
        <f t="shared" ref="I71:J78" si="11">O71-C71</f>
        <v>896.86155147067848</v>
      </c>
      <c r="J71" s="14">
        <f t="shared" si="11"/>
        <v>834.21118799253099</v>
      </c>
      <c r="K71" s="4"/>
      <c r="L71" s="12">
        <f t="shared" si="10"/>
        <v>-6.985511127711197E-2</v>
      </c>
      <c r="M71" s="10"/>
      <c r="N71" s="75" t="s">
        <v>52</v>
      </c>
      <c r="O71" s="13">
        <v>2545.3194109628153</v>
      </c>
      <c r="P71" s="13">
        <v>2604.3727895978118</v>
      </c>
      <c r="Q71" s="4"/>
      <c r="R71" s="12">
        <f t="shared" si="8"/>
        <v>2.3200773302026745E-2</v>
      </c>
    </row>
    <row r="72" spans="1:18" x14ac:dyDescent="0.2">
      <c r="A72" s="10"/>
      <c r="B72" s="75" t="s">
        <v>53</v>
      </c>
      <c r="C72" s="13">
        <v>700.88078659824987</v>
      </c>
      <c r="D72" s="13">
        <v>821.7815984437201</v>
      </c>
      <c r="E72" s="4"/>
      <c r="F72" s="12">
        <f t="shared" si="9"/>
        <v>0.17249839652798404</v>
      </c>
      <c r="G72" s="10"/>
      <c r="H72" s="75" t="s">
        <v>53</v>
      </c>
      <c r="I72" s="14">
        <f t="shared" si="11"/>
        <v>344.40431245342393</v>
      </c>
      <c r="J72" s="14">
        <f t="shared" si="11"/>
        <v>341.78703256266328</v>
      </c>
      <c r="K72" s="4"/>
      <c r="L72" s="12">
        <f t="shared" si="10"/>
        <v>-7.5994399492735898E-3</v>
      </c>
      <c r="M72" s="10"/>
      <c r="N72" s="75" t="s">
        <v>53</v>
      </c>
      <c r="O72" s="13">
        <v>1045.2850990516738</v>
      </c>
      <c r="P72" s="13">
        <v>1163.5686310063834</v>
      </c>
      <c r="Q72" s="4"/>
      <c r="R72" s="12">
        <f t="shared" si="8"/>
        <v>0.11315911043027538</v>
      </c>
    </row>
    <row r="73" spans="1:18" x14ac:dyDescent="0.2">
      <c r="A73" s="10"/>
      <c r="B73" s="75" t="s">
        <v>54</v>
      </c>
      <c r="C73" s="13">
        <v>229.89400581704669</v>
      </c>
      <c r="D73" s="13">
        <v>361.59302058824164</v>
      </c>
      <c r="E73" s="4"/>
      <c r="F73" s="12">
        <f t="shared" si="9"/>
        <v>0.57286841517739751</v>
      </c>
      <c r="G73" s="10"/>
      <c r="H73" s="75" t="s">
        <v>54</v>
      </c>
      <c r="I73" s="13">
        <f t="shared" si="11"/>
        <v>100.20238073980951</v>
      </c>
      <c r="J73" s="13">
        <f t="shared" si="11"/>
        <v>89.444589681088701</v>
      </c>
      <c r="K73" s="4"/>
      <c r="L73" s="12">
        <f t="shared" si="10"/>
        <v>-0.10736063334318402</v>
      </c>
      <c r="M73" s="10"/>
      <c r="N73" s="75" t="s">
        <v>54</v>
      </c>
      <c r="O73" s="13">
        <v>330.0963865568562</v>
      </c>
      <c r="P73" s="13">
        <v>451.03761026933034</v>
      </c>
      <c r="Q73" s="4"/>
      <c r="R73" s="12">
        <f t="shared" si="8"/>
        <v>0.36638154380900212</v>
      </c>
    </row>
    <row r="74" spans="1:18" x14ac:dyDescent="0.2">
      <c r="A74" s="10"/>
      <c r="B74" s="74" t="s">
        <v>55</v>
      </c>
      <c r="C74" s="13">
        <v>155.15414138693293</v>
      </c>
      <c r="D74" s="13">
        <v>134.21430054840624</v>
      </c>
      <c r="E74" s="4"/>
      <c r="F74" s="12">
        <f t="shared" si="9"/>
        <v>-0.13496153342311135</v>
      </c>
      <c r="G74" s="10"/>
      <c r="H74" s="74" t="s">
        <v>55</v>
      </c>
      <c r="I74" s="13">
        <f t="shared" si="11"/>
        <v>52.937508249795201</v>
      </c>
      <c r="J74" s="13">
        <f t="shared" si="11"/>
        <v>63.800651256261375</v>
      </c>
      <c r="K74" s="4"/>
      <c r="L74" s="12">
        <f t="shared" si="10"/>
        <v>0.20520691973650274</v>
      </c>
      <c r="M74" s="10"/>
      <c r="N74" s="74" t="s">
        <v>55</v>
      </c>
      <c r="O74" s="13">
        <v>208.09164963672814</v>
      </c>
      <c r="P74" s="13">
        <v>198.01495180466762</v>
      </c>
      <c r="Q74" s="4"/>
      <c r="R74" s="12">
        <f t="shared" si="8"/>
        <v>-4.8424325770167642E-2</v>
      </c>
    </row>
    <row r="75" spans="1:18" x14ac:dyDescent="0.2">
      <c r="A75" s="10"/>
      <c r="B75" s="73" t="s">
        <v>2</v>
      </c>
      <c r="C75" s="11">
        <v>5066.1727796956084</v>
      </c>
      <c r="D75" s="11">
        <v>5357.4286220690992</v>
      </c>
      <c r="E75" s="3"/>
      <c r="F75" s="12">
        <f t="shared" si="9"/>
        <v>5.7490309754297586E-2</v>
      </c>
      <c r="G75" s="10"/>
      <c r="H75" s="73" t="s">
        <v>2</v>
      </c>
      <c r="I75" s="11">
        <f t="shared" si="11"/>
        <v>2723.4798371039151</v>
      </c>
      <c r="J75" s="11">
        <f t="shared" si="11"/>
        <v>2762.9451534600939</v>
      </c>
      <c r="K75" s="3"/>
      <c r="L75" s="12">
        <f t="shared" si="10"/>
        <v>1.4490768691772349E-2</v>
      </c>
      <c r="M75" s="10"/>
      <c r="N75" s="73" t="s">
        <v>2</v>
      </c>
      <c r="O75" s="11">
        <v>7789.6526167995235</v>
      </c>
      <c r="P75" s="11">
        <v>8120.3737755291932</v>
      </c>
      <c r="R75" s="12">
        <f t="shared" si="8"/>
        <v>4.24564707823325E-2</v>
      </c>
    </row>
    <row r="76" spans="1:18" x14ac:dyDescent="0.2">
      <c r="A76" s="10"/>
      <c r="B76" s="73" t="s">
        <v>0</v>
      </c>
      <c r="C76" s="11">
        <v>248.43202597979717</v>
      </c>
      <c r="D76" s="11">
        <v>291.76348479594026</v>
      </c>
      <c r="E76" s="3"/>
      <c r="F76" s="12">
        <f t="shared" si="9"/>
        <v>0.17441977798654218</v>
      </c>
      <c r="G76" s="10"/>
      <c r="H76" s="73" t="s">
        <v>0</v>
      </c>
      <c r="I76" s="11">
        <f t="shared" si="11"/>
        <v>166.86188304532561</v>
      </c>
      <c r="J76" s="11">
        <f t="shared" si="11"/>
        <v>100.54655249317699</v>
      </c>
      <c r="K76" s="3"/>
      <c r="L76" s="12">
        <f t="shared" si="10"/>
        <v>-0.39742647836555356</v>
      </c>
      <c r="M76" s="10"/>
      <c r="N76" s="73" t="s">
        <v>0</v>
      </c>
      <c r="O76" s="11">
        <v>415.29390902512279</v>
      </c>
      <c r="P76" s="11">
        <v>392.31003728911725</v>
      </c>
      <c r="R76" s="12">
        <f t="shared" si="8"/>
        <v>-5.5343628299193703E-2</v>
      </c>
    </row>
    <row r="77" spans="1:18" x14ac:dyDescent="0.2">
      <c r="A77" s="10"/>
      <c r="B77" s="73" t="s">
        <v>56</v>
      </c>
      <c r="C77" s="11">
        <v>443.42835530327176</v>
      </c>
      <c r="D77" s="11">
        <v>442.83928016156824</v>
      </c>
      <c r="E77" s="3"/>
      <c r="F77" s="12">
        <f t="shared" si="9"/>
        <v>-1.3284561861196531E-3</v>
      </c>
      <c r="G77" s="10"/>
      <c r="H77" s="73" t="s">
        <v>56</v>
      </c>
      <c r="I77" s="11">
        <f t="shared" si="11"/>
        <v>310.8172852893959</v>
      </c>
      <c r="J77" s="11">
        <f t="shared" si="11"/>
        <v>344.90637798248827</v>
      </c>
      <c r="K77" s="3"/>
      <c r="L77" s="12">
        <f t="shared" si="10"/>
        <v>0.10967566575762566</v>
      </c>
      <c r="M77" s="10"/>
      <c r="N77" s="73" t="s">
        <v>56</v>
      </c>
      <c r="O77" s="11">
        <v>754.24564059266766</v>
      </c>
      <c r="P77" s="11">
        <v>787.74565814405651</v>
      </c>
      <c r="R77" s="12">
        <f t="shared" si="8"/>
        <v>4.4415261750887058E-2</v>
      </c>
    </row>
    <row r="78" spans="1:18" x14ac:dyDescent="0.2">
      <c r="A78" s="10"/>
      <c r="B78" s="73" t="s">
        <v>55</v>
      </c>
      <c r="C78" s="11">
        <v>132.74232912777444</v>
      </c>
      <c r="D78" s="11">
        <v>153.95770799781727</v>
      </c>
      <c r="E78" s="3"/>
      <c r="F78" s="12">
        <f t="shared" si="9"/>
        <v>0.15982376540659793</v>
      </c>
      <c r="G78" s="10"/>
      <c r="H78" s="73" t="s">
        <v>55</v>
      </c>
      <c r="I78" s="11">
        <f t="shared" si="11"/>
        <v>81.2609085648823</v>
      </c>
      <c r="J78" s="11">
        <f t="shared" si="11"/>
        <v>63.624298165751895</v>
      </c>
      <c r="K78" s="3"/>
      <c r="L78" s="12">
        <f t="shared" si="10"/>
        <v>-0.21703683493827242</v>
      </c>
      <c r="M78" s="10"/>
      <c r="N78" s="73" t="s">
        <v>55</v>
      </c>
      <c r="O78" s="11">
        <v>214.00323769265674</v>
      </c>
      <c r="P78" s="11">
        <v>217.58200616356916</v>
      </c>
      <c r="R78" s="12">
        <f t="shared" si="8"/>
        <v>1.6722964145299946E-2</v>
      </c>
    </row>
    <row r="79" spans="1:18" ht="11.25" customHeight="1" thickBot="1" x14ac:dyDescent="0.25">
      <c r="A79" s="15"/>
      <c r="B79" s="16"/>
      <c r="C79" s="17"/>
      <c r="D79" s="17"/>
      <c r="E79" s="3"/>
      <c r="F79" s="18"/>
      <c r="G79" s="15"/>
      <c r="H79" s="16"/>
      <c r="I79" s="3"/>
      <c r="J79" s="3"/>
      <c r="K79" s="3"/>
      <c r="L79" s="18"/>
      <c r="M79" s="15"/>
      <c r="N79" s="16"/>
      <c r="O79" s="17"/>
      <c r="P79" s="17"/>
      <c r="R79" s="18"/>
    </row>
    <row r="80" spans="1:18" ht="26.25" thickBot="1" x14ac:dyDescent="0.25">
      <c r="A80" s="19"/>
      <c r="B80" s="76" t="s">
        <v>70</v>
      </c>
      <c r="C80" s="21">
        <f>C66+C75+C76+C77+C78</f>
        <v>13912.394744258763</v>
      </c>
      <c r="D80" s="21">
        <f>D66+D75+D76+D77+D78</f>
        <v>14696.625015589903</v>
      </c>
      <c r="E80" s="3"/>
      <c r="F80" s="22">
        <f>IF(C80,D80/C80-1,"")</f>
        <v>5.6369179120278279E-2</v>
      </c>
      <c r="G80" s="19"/>
      <c r="H80" s="76" t="s">
        <v>70</v>
      </c>
      <c r="I80" s="21">
        <f>I66+I75+I76+I77+I78</f>
        <v>7341.9592994929399</v>
      </c>
      <c r="J80" s="21">
        <f>J66+J75+J76+J77+J78</f>
        <v>7060.7152793310815</v>
      </c>
      <c r="K80" s="3"/>
      <c r="L80" s="22">
        <f>IF(I80,J80/I80-1,"")</f>
        <v>-3.8306398699497257E-2</v>
      </c>
      <c r="M80" s="19"/>
      <c r="N80" s="76" t="s">
        <v>70</v>
      </c>
      <c r="O80" s="21">
        <f>O66+O75+O76+O77+O78</f>
        <v>21254.354043751708</v>
      </c>
      <c r="P80" s="21">
        <f>P66+P75+P76+P77+P78</f>
        <v>21757.340294920981</v>
      </c>
      <c r="R80" s="22">
        <f>IF(O80,P80/O80-1,"")</f>
        <v>2.3665092344556049E-2</v>
      </c>
    </row>
    <row r="81" spans="1:20" s="15" customFormat="1" ht="6" customHeight="1" thickBot="1" x14ac:dyDescent="0.25">
      <c r="A81" s="23"/>
      <c r="B81" s="77"/>
      <c r="C81" s="17"/>
      <c r="D81" s="17"/>
      <c r="F81" s="18"/>
      <c r="G81" s="23"/>
      <c r="H81" s="77"/>
      <c r="I81" s="24"/>
      <c r="J81" s="24"/>
      <c r="L81" s="18"/>
      <c r="M81" s="23"/>
      <c r="N81" s="77"/>
      <c r="O81" s="17"/>
      <c r="P81" s="17"/>
      <c r="R81" s="18"/>
    </row>
    <row r="82" spans="1:20" ht="18.75" customHeight="1" outlineLevel="1" thickBot="1" x14ac:dyDescent="0.25">
      <c r="A82" s="15"/>
      <c r="B82" s="78" t="s">
        <v>71</v>
      </c>
      <c r="C82" s="21">
        <v>642.95019891389802</v>
      </c>
      <c r="D82" s="21">
        <v>412.97752752103878</v>
      </c>
      <c r="E82" s="3"/>
      <c r="F82" s="22">
        <f>IF(C82,D82/C82-1,"")</f>
        <v>-0.35768349054303117</v>
      </c>
      <c r="G82" s="15"/>
      <c r="H82" s="78" t="s">
        <v>71</v>
      </c>
      <c r="I82" s="25">
        <f>O82-C82</f>
        <v>288.2699490927539</v>
      </c>
      <c r="J82" s="25">
        <f>P82-D82</f>
        <v>337.06181184072608</v>
      </c>
      <c r="K82" s="3"/>
      <c r="L82" s="22">
        <f>IF(I82,J82/I82-1,"")</f>
        <v>0.16925754107055013</v>
      </c>
      <c r="M82" s="15"/>
      <c r="N82" s="78" t="s">
        <v>71</v>
      </c>
      <c r="O82" s="21">
        <v>931.22014800665193</v>
      </c>
      <c r="P82" s="21">
        <v>750.03933936176486</v>
      </c>
      <c r="R82" s="22">
        <f>IF(O82,P82/O82-1,"")</f>
        <v>-0.19456280991419539</v>
      </c>
    </row>
    <row r="83" spans="1:20" s="15" customFormat="1" ht="6" customHeight="1" x14ac:dyDescent="0.2">
      <c r="A83" s="23"/>
      <c r="B83" s="16"/>
      <c r="C83" s="17"/>
      <c r="D83" s="17"/>
      <c r="F83" s="18"/>
      <c r="G83" s="23"/>
      <c r="H83" s="16"/>
      <c r="I83" s="24"/>
      <c r="J83" s="24"/>
      <c r="L83" s="18"/>
      <c r="M83" s="23"/>
      <c r="N83" s="16"/>
      <c r="O83" s="17"/>
      <c r="P83" s="17"/>
      <c r="R83" s="18"/>
    </row>
    <row r="84" spans="1:20" s="15" customFormat="1" ht="6" customHeight="1" outlineLevel="1" thickBot="1" x14ac:dyDescent="0.25">
      <c r="A84" s="23"/>
      <c r="B84" s="16"/>
      <c r="C84" s="26"/>
      <c r="D84" s="26"/>
      <c r="F84" s="18"/>
      <c r="G84" s="23"/>
      <c r="H84" s="16"/>
      <c r="I84" s="17"/>
      <c r="J84" s="17"/>
      <c r="L84" s="18"/>
      <c r="M84" s="23"/>
      <c r="N84" s="16"/>
      <c r="O84" s="17"/>
      <c r="P84" s="17"/>
      <c r="R84" s="18"/>
    </row>
    <row r="85" spans="1:20" ht="16.5" customHeight="1" outlineLevel="1" collapsed="1" thickBot="1" x14ac:dyDescent="0.25">
      <c r="A85" s="15"/>
      <c r="B85" s="78" t="s">
        <v>64</v>
      </c>
      <c r="C85" s="21">
        <f>C80+C82</f>
        <v>14555.344943172662</v>
      </c>
      <c r="D85" s="21">
        <f>D80+D82</f>
        <v>15109.602543110943</v>
      </c>
      <c r="E85" s="3"/>
      <c r="F85" s="22">
        <f>IF(C85,D85/C85-1,"")</f>
        <v>3.807931739867576E-2</v>
      </c>
      <c r="G85" s="15"/>
      <c r="H85" s="78" t="s">
        <v>64</v>
      </c>
      <c r="I85" s="21">
        <f>I80+I82</f>
        <v>7630.2292485856942</v>
      </c>
      <c r="J85" s="21">
        <f>J80+J82</f>
        <v>7397.777091171808</v>
      </c>
      <c r="K85" s="3"/>
      <c r="L85" s="22">
        <f>IF(I85,J85/I85-1,"")</f>
        <v>-3.0464636099495013E-2</v>
      </c>
      <c r="M85" s="15"/>
      <c r="N85" s="78" t="s">
        <v>64</v>
      </c>
      <c r="O85" s="21">
        <f>O80+O82</f>
        <v>22185.574191758358</v>
      </c>
      <c r="P85" s="21">
        <f>P80+P82</f>
        <v>22507.379634282745</v>
      </c>
      <c r="R85" s="22">
        <f>IF(O85,P85/O85-1,"")</f>
        <v>1.450516627349363E-2</v>
      </c>
    </row>
    <row r="86" spans="1:20" ht="18" customHeight="1" x14ac:dyDescent="0.2">
      <c r="A86" s="15"/>
      <c r="B86" s="15"/>
      <c r="C86" s="35"/>
      <c r="D86" s="35"/>
      <c r="E86" s="15"/>
      <c r="F86" s="15"/>
      <c r="G86" s="15"/>
      <c r="H86" s="15"/>
      <c r="I86" s="35"/>
      <c r="J86" s="35"/>
      <c r="K86" s="15"/>
      <c r="L86" s="15"/>
      <c r="M86" s="15"/>
      <c r="N86" s="6"/>
      <c r="O86" s="35"/>
      <c r="P86" s="35"/>
      <c r="R86" s="29"/>
    </row>
    <row r="87" spans="1:20" ht="18" customHeight="1" x14ac:dyDescent="0.2">
      <c r="A87" s="15"/>
      <c r="B87" s="15"/>
      <c r="C87" s="35"/>
      <c r="D87" s="35"/>
      <c r="E87" s="15"/>
      <c r="F87" s="15"/>
      <c r="G87" s="15"/>
      <c r="H87" s="15"/>
      <c r="I87" s="35"/>
      <c r="J87" s="35"/>
      <c r="K87" s="15"/>
      <c r="L87" s="15"/>
      <c r="M87" s="15"/>
      <c r="N87" s="31"/>
      <c r="O87" s="35"/>
      <c r="P87" s="35"/>
      <c r="Q87" s="33"/>
      <c r="R87" s="34"/>
    </row>
    <row r="88" spans="1:20" ht="18" customHeight="1" x14ac:dyDescent="0.2">
      <c r="A88" s="15"/>
      <c r="B88" s="15"/>
      <c r="C88" s="35"/>
      <c r="D88" s="35"/>
      <c r="E88" s="15"/>
      <c r="F88" s="15"/>
      <c r="G88" s="15"/>
      <c r="H88" s="15"/>
      <c r="I88" s="35"/>
      <c r="J88" s="35"/>
      <c r="K88" s="15"/>
      <c r="L88" s="15"/>
      <c r="M88" s="15"/>
      <c r="N88" s="31"/>
      <c r="O88" s="35"/>
      <c r="P88" s="35"/>
      <c r="Q88" s="33"/>
      <c r="R88" s="34"/>
    </row>
    <row r="89" spans="1:20" ht="18" customHeight="1" x14ac:dyDescent="0.2">
      <c r="A89" s="15"/>
      <c r="B89" s="36" t="s">
        <v>1</v>
      </c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31"/>
      <c r="O89" s="32"/>
      <c r="P89" s="32"/>
      <c r="Q89" s="33"/>
      <c r="R89" s="34"/>
    </row>
    <row r="90" spans="1:20" x14ac:dyDescent="0.2">
      <c r="A90" s="29"/>
      <c r="B90" s="29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33"/>
      <c r="O90" s="33"/>
      <c r="P90" s="33"/>
      <c r="Q90" s="33"/>
      <c r="R90" s="33"/>
    </row>
    <row r="91" spans="1:20" x14ac:dyDescent="0.2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33"/>
      <c r="O91" s="7"/>
      <c r="P91" s="7"/>
      <c r="Q91" s="33"/>
      <c r="R91" s="7"/>
    </row>
    <row r="92" spans="1:20" ht="90" x14ac:dyDescent="0.2">
      <c r="A92" s="10"/>
      <c r="B92" s="37" t="s">
        <v>2</v>
      </c>
      <c r="C92" s="37" t="s">
        <v>3</v>
      </c>
      <c r="D92" s="37" t="s">
        <v>4</v>
      </c>
      <c r="E92" s="37" t="s">
        <v>5</v>
      </c>
      <c r="F92" s="37" t="s">
        <v>6</v>
      </c>
      <c r="G92" s="37" t="s">
        <v>7</v>
      </c>
      <c r="H92" s="37" t="s">
        <v>8</v>
      </c>
      <c r="I92" s="37" t="s">
        <v>9</v>
      </c>
      <c r="J92" s="37" t="s">
        <v>10</v>
      </c>
      <c r="K92" s="37" t="s">
        <v>11</v>
      </c>
      <c r="M92" s="3"/>
      <c r="T92" s="3" t="s">
        <v>86</v>
      </c>
    </row>
    <row r="93" spans="1:20" x14ac:dyDescent="0.2">
      <c r="A93" s="10"/>
      <c r="B93" s="38">
        <v>8120.3737755291932</v>
      </c>
      <c r="C93" s="38">
        <v>1124.3144867914591</v>
      </c>
      <c r="D93" s="38">
        <v>2418.2145644220941</v>
      </c>
      <c r="E93" s="38">
        <v>249.63942661558517</v>
      </c>
      <c r="F93" s="38">
        <v>1087.8334496063753</v>
      </c>
      <c r="G93" s="38">
        <v>342.520005393416</v>
      </c>
      <c r="H93" s="38">
        <v>419.91282272169246</v>
      </c>
      <c r="I93" s="38">
        <v>139.05201557334053</v>
      </c>
      <c r="J93" s="38">
        <v>304.94575016050334</v>
      </c>
      <c r="K93" s="38">
        <v>2033.9412542447267</v>
      </c>
      <c r="M93" s="3"/>
    </row>
    <row r="94" spans="1:20" x14ac:dyDescent="0.2">
      <c r="A94" s="10"/>
      <c r="B94" s="39"/>
      <c r="C94" s="10"/>
      <c r="D94" s="10"/>
      <c r="E94" s="10"/>
      <c r="F94" s="10"/>
      <c r="G94" s="10"/>
      <c r="H94" s="10"/>
      <c r="I94" s="10"/>
      <c r="J94" s="10"/>
      <c r="K94" s="10"/>
      <c r="L94" s="3"/>
      <c r="M94" s="3"/>
    </row>
    <row r="95" spans="1:20" x14ac:dyDescent="0.2">
      <c r="A95" s="10"/>
      <c r="B95" s="39"/>
      <c r="C95" s="40"/>
      <c r="D95" s="40"/>
      <c r="E95" s="3"/>
      <c r="F95" s="10"/>
      <c r="G95" s="3"/>
      <c r="H95" s="3"/>
      <c r="I95" s="3"/>
      <c r="J95" s="3"/>
      <c r="K95" s="3"/>
      <c r="L95" s="3"/>
      <c r="M95" s="3"/>
    </row>
    <row r="96" spans="1:20" x14ac:dyDescent="0.2">
      <c r="A96" s="10"/>
      <c r="B96" s="41" t="s">
        <v>0</v>
      </c>
      <c r="C96" s="38" t="s">
        <v>12</v>
      </c>
      <c r="D96" s="38" t="s">
        <v>13</v>
      </c>
      <c r="E96" s="42" t="s">
        <v>14</v>
      </c>
      <c r="F96" s="10"/>
      <c r="G96" s="3"/>
      <c r="H96" s="3"/>
      <c r="I96" s="3"/>
      <c r="J96" s="3"/>
      <c r="K96" s="3"/>
      <c r="L96" s="3"/>
      <c r="M96" s="3"/>
    </row>
    <row r="97" spans="1:18" x14ac:dyDescent="0.2">
      <c r="A97" s="10"/>
      <c r="B97" s="38">
        <v>392.31003728911725</v>
      </c>
      <c r="C97" s="38">
        <v>341.60747812379236</v>
      </c>
      <c r="D97" s="38">
        <v>35.603438706213062</v>
      </c>
      <c r="E97" s="38">
        <v>15.099120459111736</v>
      </c>
      <c r="F97" s="10"/>
      <c r="G97" s="3"/>
      <c r="H97" s="3"/>
      <c r="I97" s="3"/>
      <c r="J97" s="3"/>
      <c r="K97" s="3"/>
      <c r="L97" s="3"/>
      <c r="M97" s="3"/>
    </row>
    <row r="98" spans="1:18" s="45" customFormat="1" x14ac:dyDescent="0.2">
      <c r="A98" s="10"/>
      <c r="B98" s="43"/>
      <c r="C98" s="40"/>
      <c r="D98" s="40"/>
      <c r="E98" s="44"/>
      <c r="F98" s="10"/>
    </row>
    <row r="99" spans="1:18" x14ac:dyDescent="0.2">
      <c r="A99" s="10"/>
      <c r="B99" s="46" t="s">
        <v>15</v>
      </c>
      <c r="C99" s="38" t="s">
        <v>16</v>
      </c>
      <c r="D99" s="38" t="s">
        <v>17</v>
      </c>
      <c r="E99" s="42" t="s">
        <v>18</v>
      </c>
      <c r="F99" s="10"/>
      <c r="G99" s="3"/>
      <c r="H99" s="3"/>
      <c r="I99" s="3"/>
      <c r="J99" s="3"/>
      <c r="K99" s="3"/>
      <c r="L99" s="3"/>
      <c r="M99" s="3"/>
    </row>
    <row r="100" spans="1:18" x14ac:dyDescent="0.2">
      <c r="A100" s="10"/>
      <c r="B100" s="38">
        <v>787.74565814405651</v>
      </c>
      <c r="C100" s="38">
        <v>140.95402815174427</v>
      </c>
      <c r="D100" s="38">
        <v>68.475724154395238</v>
      </c>
      <c r="E100" s="38">
        <v>578.31590583791683</v>
      </c>
      <c r="F100" s="10"/>
      <c r="G100" s="3"/>
      <c r="H100" s="3"/>
      <c r="I100" s="3"/>
      <c r="J100" s="3"/>
      <c r="K100" s="3"/>
      <c r="L100" s="3"/>
      <c r="M100" s="3"/>
    </row>
    <row r="101" spans="1:18" x14ac:dyDescent="0.2">
      <c r="A101" s="10"/>
      <c r="B101" s="47"/>
      <c r="C101" s="48"/>
      <c r="D101" s="48"/>
      <c r="E101" s="33"/>
      <c r="F101" s="10"/>
      <c r="G101" s="3"/>
      <c r="H101" s="3"/>
      <c r="I101" s="3"/>
      <c r="J101" s="3"/>
      <c r="K101" s="3"/>
      <c r="L101" s="3"/>
      <c r="M101" s="3"/>
    </row>
    <row r="102" spans="1:18" ht="11.25" customHeight="1" x14ac:dyDescent="0.2">
      <c r="A102" s="15"/>
      <c r="B102" s="47"/>
      <c r="C102" s="48"/>
      <c r="D102" s="48"/>
      <c r="E102" s="33"/>
      <c r="F102" s="49"/>
      <c r="G102" s="3"/>
      <c r="H102" s="3"/>
      <c r="I102" s="3"/>
      <c r="J102" s="3"/>
      <c r="K102" s="3"/>
      <c r="L102" s="3"/>
      <c r="M102" s="3"/>
    </row>
    <row r="103" spans="1:18" ht="20.25" customHeight="1" x14ac:dyDescent="0.2">
      <c r="A103" s="50" t="s">
        <v>19</v>
      </c>
      <c r="B103" s="50" t="s">
        <v>20</v>
      </c>
      <c r="C103" s="50" t="s">
        <v>21</v>
      </c>
      <c r="D103" s="50" t="s">
        <v>22</v>
      </c>
      <c r="E103" s="50" t="s">
        <v>23</v>
      </c>
      <c r="F103" s="50" t="s">
        <v>24</v>
      </c>
      <c r="G103" s="50" t="s">
        <v>25</v>
      </c>
      <c r="H103" s="51" t="s">
        <v>26</v>
      </c>
      <c r="I103" s="19"/>
      <c r="J103" s="19"/>
      <c r="K103" s="19"/>
      <c r="L103" s="19"/>
      <c r="M103" s="19"/>
      <c r="N103" s="52"/>
      <c r="O103" s="53"/>
      <c r="P103" s="53"/>
      <c r="Q103" s="33"/>
      <c r="R103" s="19"/>
    </row>
    <row r="104" spans="1:18" s="15" customFormat="1" x14ac:dyDescent="0.2">
      <c r="A104" s="54"/>
      <c r="B104" s="55"/>
      <c r="C104" s="55"/>
      <c r="D104" s="55"/>
      <c r="E104" s="55"/>
      <c r="F104" s="55"/>
      <c r="G104" s="55"/>
      <c r="H104" s="56"/>
      <c r="I104" s="23"/>
      <c r="J104" s="23"/>
      <c r="K104" s="23"/>
      <c r="L104" s="23"/>
      <c r="M104" s="23"/>
      <c r="N104" s="47"/>
      <c r="O104" s="48"/>
      <c r="P104" s="48"/>
      <c r="Q104" s="33"/>
      <c r="R104" s="49"/>
    </row>
    <row r="105" spans="1:18" ht="22.5" x14ac:dyDescent="0.2">
      <c r="A105" s="57" t="s">
        <v>27</v>
      </c>
      <c r="B105" s="58" t="s">
        <v>28</v>
      </c>
      <c r="C105" s="59">
        <v>490.82625950122377</v>
      </c>
      <c r="D105" s="59">
        <v>163.3214750961541</v>
      </c>
      <c r="E105" s="59">
        <v>0.63792251725605409</v>
      </c>
      <c r="F105" s="59">
        <v>19.492076916157213</v>
      </c>
      <c r="G105" s="59">
        <v>75.761605330973708</v>
      </c>
      <c r="H105" s="59">
        <v>750.03933936176475</v>
      </c>
      <c r="I105" s="15"/>
      <c r="J105" s="15"/>
      <c r="K105" s="15"/>
      <c r="L105" s="15"/>
      <c r="M105" s="15"/>
      <c r="N105" s="52"/>
      <c r="O105" s="53"/>
      <c r="P105" s="53"/>
      <c r="Q105" s="33"/>
      <c r="R105" s="19"/>
    </row>
    <row r="106" spans="1:18" s="15" customFormat="1" ht="6" customHeight="1" x14ac:dyDescent="0.2">
      <c r="A106" s="23"/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47"/>
      <c r="O106" s="48"/>
      <c r="P106" s="48"/>
      <c r="Q106" s="33"/>
      <c r="R106" s="49"/>
    </row>
    <row r="109" spans="1:18" ht="90" x14ac:dyDescent="0.2">
      <c r="B109" s="37" t="s">
        <v>29</v>
      </c>
      <c r="C109" s="37" t="s">
        <v>3</v>
      </c>
      <c r="D109" s="37" t="s">
        <v>4</v>
      </c>
      <c r="E109" s="37" t="s">
        <v>5</v>
      </c>
      <c r="F109" s="37" t="s">
        <v>6</v>
      </c>
      <c r="G109" s="37" t="s">
        <v>7</v>
      </c>
      <c r="H109" s="37" t="s">
        <v>8</v>
      </c>
      <c r="I109" s="37" t="s">
        <v>9</v>
      </c>
      <c r="J109" s="37" t="s">
        <v>10</v>
      </c>
      <c r="K109" s="37" t="s">
        <v>11</v>
      </c>
    </row>
    <row r="110" spans="1:18" x14ac:dyDescent="0.2">
      <c r="B110" s="38">
        <v>5491.041211755959</v>
      </c>
      <c r="C110" s="38">
        <v>964.72988486599013</v>
      </c>
      <c r="D110" s="38">
        <v>570.66338201925555</v>
      </c>
      <c r="E110" s="38">
        <v>171.00442323257039</v>
      </c>
      <c r="F110" s="38">
        <v>951.35996780804112</v>
      </c>
      <c r="G110" s="38">
        <v>313.52004571309186</v>
      </c>
      <c r="H110" s="38">
        <v>228.37608645116961</v>
      </c>
      <c r="I110" s="38">
        <v>77.475904874972684</v>
      </c>
      <c r="J110" s="38">
        <v>293.12390886874323</v>
      </c>
      <c r="K110" s="38">
        <v>1920.7876079221248</v>
      </c>
      <c r="L110" s="60"/>
      <c r="M110" s="60"/>
      <c r="N110" s="60"/>
      <c r="O110" s="60"/>
      <c r="P110" s="60"/>
    </row>
    <row r="111" spans="1:18" x14ac:dyDescent="0.2">
      <c r="C111" s="61"/>
      <c r="D111" s="60"/>
      <c r="E111" s="60"/>
      <c r="F111" s="60"/>
      <c r="G111" s="60"/>
      <c r="H111" s="60"/>
      <c r="I111" s="60"/>
      <c r="J111" s="60"/>
      <c r="K111" s="60"/>
      <c r="L111" s="60"/>
      <c r="M111" s="60"/>
      <c r="N111" s="60"/>
      <c r="O111" s="60"/>
      <c r="P111" s="60"/>
    </row>
    <row r="112" spans="1:18" ht="90" x14ac:dyDescent="0.2">
      <c r="B112" s="37" t="s">
        <v>30</v>
      </c>
      <c r="C112" s="37" t="s">
        <v>3</v>
      </c>
      <c r="D112" s="37" t="s">
        <v>4</v>
      </c>
      <c r="E112" s="37" t="s">
        <v>5</v>
      </c>
      <c r="F112" s="37" t="s">
        <v>6</v>
      </c>
      <c r="G112" s="37" t="s">
        <v>7</v>
      </c>
      <c r="H112" s="37" t="s">
        <v>8</v>
      </c>
      <c r="I112" s="37" t="s">
        <v>9</v>
      </c>
      <c r="J112" s="37" t="s">
        <v>10</v>
      </c>
      <c r="K112" s="37" t="s">
        <v>11</v>
      </c>
      <c r="L112" s="60"/>
      <c r="M112" s="60"/>
      <c r="N112" s="60"/>
      <c r="O112" s="60"/>
      <c r="P112" s="60"/>
    </row>
    <row r="113" spans="2:16" x14ac:dyDescent="0.2">
      <c r="B113" s="38">
        <v>2629.3325637732341</v>
      </c>
      <c r="C113" s="38">
        <v>159.58460192546897</v>
      </c>
      <c r="D113" s="38">
        <v>1847.5511824028385</v>
      </c>
      <c r="E113" s="38">
        <v>78.635003383014791</v>
      </c>
      <c r="F113" s="38">
        <v>136.47348179833423</v>
      </c>
      <c r="G113" s="38">
        <v>28.999959680324139</v>
      </c>
      <c r="H113" s="38">
        <v>191.53673627052285</v>
      </c>
      <c r="I113" s="38">
        <v>61.576110698367842</v>
      </c>
      <c r="J113" s="38">
        <v>11.821841291760121</v>
      </c>
      <c r="K113" s="38">
        <v>113.15364632260192</v>
      </c>
      <c r="L113" s="60"/>
      <c r="M113" s="60"/>
      <c r="N113" s="60"/>
      <c r="O113" s="60"/>
      <c r="P113" s="60"/>
    </row>
    <row r="114" spans="2:16" x14ac:dyDescent="0.2">
      <c r="C114" s="62"/>
      <c r="D114" s="62"/>
      <c r="E114" s="62"/>
      <c r="F114" s="62"/>
      <c r="G114" s="62"/>
      <c r="H114" s="62"/>
      <c r="I114" s="62"/>
      <c r="J114" s="62"/>
      <c r="K114" s="62"/>
      <c r="L114" s="60"/>
      <c r="M114" s="60"/>
      <c r="N114" s="60"/>
      <c r="O114" s="60"/>
      <c r="P114" s="60"/>
    </row>
    <row r="115" spans="2:16" x14ac:dyDescent="0.2">
      <c r="B115" s="63"/>
      <c r="C115" s="63"/>
      <c r="D115" s="64"/>
      <c r="E115" s="64"/>
      <c r="F115" s="64"/>
      <c r="G115" s="64"/>
      <c r="H115" s="64"/>
      <c r="I115" s="64"/>
      <c r="J115" s="64"/>
      <c r="K115" s="64"/>
      <c r="L115" s="64"/>
      <c r="M115" s="64"/>
    </row>
    <row r="116" spans="2:16" x14ac:dyDescent="0.2">
      <c r="B116" s="41" t="s">
        <v>31</v>
      </c>
      <c r="C116" s="38" t="s">
        <v>12</v>
      </c>
      <c r="D116" s="38" t="s">
        <v>13</v>
      </c>
      <c r="E116" s="42" t="s">
        <v>14</v>
      </c>
      <c r="F116" s="65"/>
      <c r="G116" s="65"/>
      <c r="H116" s="65"/>
      <c r="I116" s="65"/>
      <c r="J116" s="65"/>
      <c r="K116" s="65"/>
      <c r="L116" s="65"/>
      <c r="M116" s="65"/>
    </row>
    <row r="117" spans="2:16" x14ac:dyDescent="0.2">
      <c r="B117" s="38">
        <v>381.61001523681927</v>
      </c>
      <c r="C117" s="38">
        <v>335.31141357582931</v>
      </c>
      <c r="D117" s="38">
        <v>31.199481201878154</v>
      </c>
      <c r="E117" s="38">
        <v>15.099120459111736</v>
      </c>
      <c r="F117" s="44"/>
      <c r="G117" s="44"/>
      <c r="H117" s="44"/>
      <c r="I117" s="44"/>
      <c r="J117" s="44"/>
      <c r="K117" s="44"/>
      <c r="L117" s="44"/>
      <c r="M117" s="44"/>
    </row>
    <row r="118" spans="2:16" x14ac:dyDescent="0.2">
      <c r="B118" s="43"/>
      <c r="C118" s="61"/>
      <c r="D118" s="40"/>
      <c r="E118" s="44"/>
      <c r="F118" s="44"/>
      <c r="G118" s="44"/>
      <c r="H118" s="44"/>
      <c r="I118" s="44"/>
      <c r="J118" s="44"/>
      <c r="K118" s="44"/>
      <c r="L118" s="44"/>
      <c r="M118" s="44"/>
    </row>
    <row r="119" spans="2:16" x14ac:dyDescent="0.2">
      <c r="B119" s="46" t="s">
        <v>32</v>
      </c>
      <c r="C119" s="38" t="s">
        <v>12</v>
      </c>
      <c r="D119" s="38" t="s">
        <v>13</v>
      </c>
      <c r="E119" s="42" t="s">
        <v>14</v>
      </c>
      <c r="F119" s="82"/>
      <c r="G119" s="82"/>
      <c r="H119" s="82"/>
      <c r="I119" s="82"/>
      <c r="J119" s="82"/>
      <c r="K119" s="82"/>
      <c r="L119" s="82"/>
      <c r="M119" s="82"/>
    </row>
    <row r="120" spans="2:16" x14ac:dyDescent="0.2">
      <c r="B120" s="38">
        <v>10.700022052297987</v>
      </c>
      <c r="C120" s="38">
        <v>6.2960645479630797</v>
      </c>
      <c r="D120" s="38">
        <v>4.4039575043349073</v>
      </c>
      <c r="E120" s="38">
        <v>0</v>
      </c>
      <c r="F120" s="64"/>
      <c r="G120" s="64"/>
      <c r="H120" s="64"/>
      <c r="I120" s="64"/>
      <c r="J120" s="64"/>
      <c r="K120" s="64"/>
      <c r="L120" s="64"/>
      <c r="M120" s="64"/>
    </row>
    <row r="121" spans="2:16" x14ac:dyDescent="0.2">
      <c r="B121" s="64"/>
      <c r="C121" s="61"/>
      <c r="D121" s="65"/>
      <c r="E121" s="65"/>
      <c r="F121" s="65"/>
      <c r="G121" s="65"/>
      <c r="H121" s="65"/>
      <c r="I121" s="65"/>
      <c r="J121" s="65"/>
      <c r="K121" s="65"/>
      <c r="L121" s="65"/>
      <c r="M121" s="65"/>
    </row>
    <row r="122" spans="2:16" x14ac:dyDescent="0.2">
      <c r="B122" s="44"/>
      <c r="C122" s="44"/>
      <c r="D122" s="44"/>
      <c r="E122" s="44"/>
      <c r="F122" s="44"/>
      <c r="G122" s="44"/>
      <c r="H122" s="44"/>
      <c r="I122" s="44"/>
      <c r="J122" s="44"/>
      <c r="K122" s="44"/>
      <c r="L122" s="44"/>
      <c r="M122" s="44"/>
    </row>
    <row r="123" spans="2:16" ht="33" customHeight="1" x14ac:dyDescent="0.2">
      <c r="B123" s="66" t="s">
        <v>33</v>
      </c>
      <c r="C123" s="38" t="s">
        <v>16</v>
      </c>
      <c r="D123" s="38" t="s">
        <v>17</v>
      </c>
      <c r="E123" s="38" t="s">
        <v>18</v>
      </c>
      <c r="F123" s="44"/>
      <c r="G123" s="44"/>
      <c r="H123" s="44"/>
      <c r="I123" s="44"/>
      <c r="J123" s="44"/>
      <c r="K123" s="44"/>
      <c r="L123" s="44"/>
      <c r="M123" s="44"/>
    </row>
    <row r="124" spans="2:16" x14ac:dyDescent="0.2">
      <c r="B124" s="38">
        <v>780.66374291406362</v>
      </c>
      <c r="C124" s="38">
        <v>134.63222226434337</v>
      </c>
      <c r="D124" s="38">
        <v>67.715614811803221</v>
      </c>
      <c r="E124" s="38">
        <v>578.31590583791683</v>
      </c>
      <c r="F124" s="82"/>
      <c r="G124" s="82"/>
      <c r="H124" s="82"/>
      <c r="I124" s="82"/>
      <c r="J124" s="82"/>
      <c r="K124" s="82"/>
      <c r="L124" s="82"/>
      <c r="M124" s="82"/>
    </row>
    <row r="125" spans="2:16" x14ac:dyDescent="0.2">
      <c r="B125" s="43"/>
      <c r="C125" s="61"/>
      <c r="D125" s="40"/>
      <c r="E125" s="44"/>
      <c r="F125" s="67"/>
      <c r="G125" s="67"/>
      <c r="H125" s="67"/>
      <c r="I125" s="67"/>
      <c r="J125" s="67"/>
      <c r="K125" s="67"/>
      <c r="L125" s="67"/>
      <c r="M125" s="67"/>
    </row>
    <row r="126" spans="2:16" ht="26.25" customHeight="1" x14ac:dyDescent="0.2">
      <c r="B126" s="66" t="s">
        <v>34</v>
      </c>
      <c r="C126" s="38" t="s">
        <v>16</v>
      </c>
      <c r="D126" s="38" t="s">
        <v>17</v>
      </c>
      <c r="E126" s="38" t="s">
        <v>18</v>
      </c>
      <c r="F126" s="68"/>
      <c r="G126" s="69"/>
      <c r="H126" s="68"/>
      <c r="I126" s="69"/>
      <c r="J126" s="68"/>
      <c r="K126" s="69"/>
      <c r="L126" s="68"/>
      <c r="M126" s="69"/>
    </row>
    <row r="127" spans="2:16" x14ac:dyDescent="0.2">
      <c r="B127" s="38">
        <v>7.081915229992914</v>
      </c>
      <c r="C127" s="38">
        <v>6.321805887400898</v>
      </c>
      <c r="D127" s="38">
        <v>0.76010934259201546</v>
      </c>
      <c r="E127" s="38">
        <v>0</v>
      </c>
      <c r="F127" s="44"/>
      <c r="G127" s="44"/>
      <c r="H127" s="44"/>
      <c r="I127" s="44"/>
      <c r="J127" s="44"/>
      <c r="K127" s="44"/>
      <c r="L127" s="44"/>
      <c r="M127" s="44"/>
    </row>
    <row r="128" spans="2:16" x14ac:dyDescent="0.2">
      <c r="B128" s="44"/>
      <c r="C128" s="61"/>
      <c r="D128" s="44"/>
      <c r="E128" s="44"/>
      <c r="F128" s="44"/>
      <c r="G128" s="44"/>
      <c r="H128" s="44"/>
      <c r="I128" s="44"/>
      <c r="J128" s="44"/>
      <c r="K128" s="44"/>
      <c r="L128" s="44"/>
      <c r="M128" s="44"/>
    </row>
    <row r="129" spans="1:18" x14ac:dyDescent="0.2">
      <c r="B129" s="63" t="s">
        <v>72</v>
      </c>
      <c r="C129" s="63"/>
      <c r="D129" s="67"/>
      <c r="E129" s="67"/>
      <c r="F129" s="67"/>
      <c r="G129" s="67"/>
      <c r="H129" s="67"/>
      <c r="I129" s="67"/>
      <c r="J129" s="67"/>
      <c r="K129" s="67"/>
      <c r="L129" s="67"/>
      <c r="M129" s="67"/>
    </row>
    <row r="130" spans="1:18" s="33" customFormat="1" x14ac:dyDescent="0.2">
      <c r="A130" s="44"/>
      <c r="B130" s="70"/>
      <c r="C130" s="70"/>
      <c r="D130" s="70"/>
      <c r="E130" s="70"/>
      <c r="F130" s="70"/>
      <c r="G130" s="70"/>
      <c r="H130" s="71"/>
      <c r="I130" s="69"/>
      <c r="J130" s="71"/>
      <c r="K130" s="69"/>
      <c r="L130" s="71"/>
      <c r="M130" s="69"/>
      <c r="R130" s="44"/>
    </row>
    <row r="131" spans="1:18" s="33" customFormat="1" x14ac:dyDescent="0.2">
      <c r="A131" s="44"/>
      <c r="B131" s="72"/>
      <c r="C131" s="72"/>
      <c r="D131" s="72"/>
      <c r="E131" s="72"/>
      <c r="F131" s="72"/>
      <c r="G131" s="72"/>
      <c r="H131" s="44"/>
      <c r="I131" s="44"/>
      <c r="J131" s="44"/>
      <c r="K131" s="44"/>
      <c r="L131" s="44"/>
      <c r="M131" s="44"/>
      <c r="R131" s="44"/>
    </row>
  </sheetData>
  <mergeCells count="17">
    <mergeCell ref="C7:F7"/>
    <mergeCell ref="I7:L7"/>
    <mergeCell ref="O7:R7"/>
    <mergeCell ref="C35:F35"/>
    <mergeCell ref="I35:L35"/>
    <mergeCell ref="O35:R35"/>
    <mergeCell ref="O62:R62"/>
    <mergeCell ref="F119:G119"/>
    <mergeCell ref="H119:I119"/>
    <mergeCell ref="J119:K119"/>
    <mergeCell ref="L119:M119"/>
    <mergeCell ref="F124:G124"/>
    <mergeCell ref="H124:I124"/>
    <mergeCell ref="J124:K124"/>
    <mergeCell ref="L124:M124"/>
    <mergeCell ref="C62:F62"/>
    <mergeCell ref="I62:L62"/>
  </mergeCells>
  <pageMargins left="0.43" right="0.43" top="0.39" bottom="0.51181102362204722" header="0.51181102362204722" footer="0.51181102362204722"/>
  <pageSetup paperSize="9" scale="24" orientation="landscape" horizontalDpi="4294967295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0"/>
  <sheetViews>
    <sheetView workbookViewId="0">
      <selection activeCell="D28" sqref="D28"/>
    </sheetView>
  </sheetViews>
  <sheetFormatPr defaultRowHeight="12.75" x14ac:dyDescent="0.2"/>
  <cols>
    <col min="2" max="2" width="19.85546875" customWidth="1"/>
    <col min="4" max="4" width="9.42578125" customWidth="1"/>
    <col min="11" max="11" width="9.85546875" customWidth="1"/>
    <col min="258" max="258" width="19.85546875" customWidth="1"/>
    <col min="260" max="260" width="9.42578125" customWidth="1"/>
    <col min="267" max="267" width="9.85546875" customWidth="1"/>
    <col min="514" max="514" width="19.85546875" customWidth="1"/>
    <col min="516" max="516" width="9.42578125" customWidth="1"/>
    <col min="523" max="523" width="9.85546875" customWidth="1"/>
    <col min="770" max="770" width="19.85546875" customWidth="1"/>
    <col min="772" max="772" width="9.42578125" customWidth="1"/>
    <col min="779" max="779" width="9.85546875" customWidth="1"/>
    <col min="1026" max="1026" width="19.85546875" customWidth="1"/>
    <col min="1028" max="1028" width="9.42578125" customWidth="1"/>
    <col min="1035" max="1035" width="9.85546875" customWidth="1"/>
    <col min="1282" max="1282" width="19.85546875" customWidth="1"/>
    <col min="1284" max="1284" width="9.42578125" customWidth="1"/>
    <col min="1291" max="1291" width="9.85546875" customWidth="1"/>
    <col min="1538" max="1538" width="19.85546875" customWidth="1"/>
    <col min="1540" max="1540" width="9.42578125" customWidth="1"/>
    <col min="1547" max="1547" width="9.85546875" customWidth="1"/>
    <col min="1794" max="1794" width="19.85546875" customWidth="1"/>
    <col min="1796" max="1796" width="9.42578125" customWidth="1"/>
    <col min="1803" max="1803" width="9.85546875" customWidth="1"/>
    <col min="2050" max="2050" width="19.85546875" customWidth="1"/>
    <col min="2052" max="2052" width="9.42578125" customWidth="1"/>
    <col min="2059" max="2059" width="9.85546875" customWidth="1"/>
    <col min="2306" max="2306" width="19.85546875" customWidth="1"/>
    <col min="2308" max="2308" width="9.42578125" customWidth="1"/>
    <col min="2315" max="2315" width="9.85546875" customWidth="1"/>
    <col min="2562" max="2562" width="19.85546875" customWidth="1"/>
    <col min="2564" max="2564" width="9.42578125" customWidth="1"/>
    <col min="2571" max="2571" width="9.85546875" customWidth="1"/>
    <col min="2818" max="2818" width="19.85546875" customWidth="1"/>
    <col min="2820" max="2820" width="9.42578125" customWidth="1"/>
    <col min="2827" max="2827" width="9.85546875" customWidth="1"/>
    <col min="3074" max="3074" width="19.85546875" customWidth="1"/>
    <col min="3076" max="3076" width="9.42578125" customWidth="1"/>
    <col min="3083" max="3083" width="9.85546875" customWidth="1"/>
    <col min="3330" max="3330" width="19.85546875" customWidth="1"/>
    <col min="3332" max="3332" width="9.42578125" customWidth="1"/>
    <col min="3339" max="3339" width="9.85546875" customWidth="1"/>
    <col min="3586" max="3586" width="19.85546875" customWidth="1"/>
    <col min="3588" max="3588" width="9.42578125" customWidth="1"/>
    <col min="3595" max="3595" width="9.85546875" customWidth="1"/>
    <col min="3842" max="3842" width="19.85546875" customWidth="1"/>
    <col min="3844" max="3844" width="9.42578125" customWidth="1"/>
    <col min="3851" max="3851" width="9.85546875" customWidth="1"/>
    <col min="4098" max="4098" width="19.85546875" customWidth="1"/>
    <col min="4100" max="4100" width="9.42578125" customWidth="1"/>
    <col min="4107" max="4107" width="9.85546875" customWidth="1"/>
    <col min="4354" max="4354" width="19.85546875" customWidth="1"/>
    <col min="4356" max="4356" width="9.42578125" customWidth="1"/>
    <col min="4363" max="4363" width="9.85546875" customWidth="1"/>
    <col min="4610" max="4610" width="19.85546875" customWidth="1"/>
    <col min="4612" max="4612" width="9.42578125" customWidth="1"/>
    <col min="4619" max="4619" width="9.85546875" customWidth="1"/>
    <col min="4866" max="4866" width="19.85546875" customWidth="1"/>
    <col min="4868" max="4868" width="9.42578125" customWidth="1"/>
    <col min="4875" max="4875" width="9.85546875" customWidth="1"/>
    <col min="5122" max="5122" width="19.85546875" customWidth="1"/>
    <col min="5124" max="5124" width="9.42578125" customWidth="1"/>
    <col min="5131" max="5131" width="9.85546875" customWidth="1"/>
    <col min="5378" max="5378" width="19.85546875" customWidth="1"/>
    <col min="5380" max="5380" width="9.42578125" customWidth="1"/>
    <col min="5387" max="5387" width="9.85546875" customWidth="1"/>
    <col min="5634" max="5634" width="19.85546875" customWidth="1"/>
    <col min="5636" max="5636" width="9.42578125" customWidth="1"/>
    <col min="5643" max="5643" width="9.85546875" customWidth="1"/>
    <col min="5890" max="5890" width="19.85546875" customWidth="1"/>
    <col min="5892" max="5892" width="9.42578125" customWidth="1"/>
    <col min="5899" max="5899" width="9.85546875" customWidth="1"/>
    <col min="6146" max="6146" width="19.85546875" customWidth="1"/>
    <col min="6148" max="6148" width="9.42578125" customWidth="1"/>
    <col min="6155" max="6155" width="9.85546875" customWidth="1"/>
    <col min="6402" max="6402" width="19.85546875" customWidth="1"/>
    <col min="6404" max="6404" width="9.42578125" customWidth="1"/>
    <col min="6411" max="6411" width="9.85546875" customWidth="1"/>
    <col min="6658" max="6658" width="19.85546875" customWidth="1"/>
    <col min="6660" max="6660" width="9.42578125" customWidth="1"/>
    <col min="6667" max="6667" width="9.85546875" customWidth="1"/>
    <col min="6914" max="6914" width="19.85546875" customWidth="1"/>
    <col min="6916" max="6916" width="9.42578125" customWidth="1"/>
    <col min="6923" max="6923" width="9.85546875" customWidth="1"/>
    <col min="7170" max="7170" width="19.85546875" customWidth="1"/>
    <col min="7172" max="7172" width="9.42578125" customWidth="1"/>
    <col min="7179" max="7179" width="9.85546875" customWidth="1"/>
    <col min="7426" max="7426" width="19.85546875" customWidth="1"/>
    <col min="7428" max="7428" width="9.42578125" customWidth="1"/>
    <col min="7435" max="7435" width="9.85546875" customWidth="1"/>
    <col min="7682" max="7682" width="19.85546875" customWidth="1"/>
    <col min="7684" max="7684" width="9.42578125" customWidth="1"/>
    <col min="7691" max="7691" width="9.85546875" customWidth="1"/>
    <col min="7938" max="7938" width="19.85546875" customWidth="1"/>
    <col min="7940" max="7940" width="9.42578125" customWidth="1"/>
    <col min="7947" max="7947" width="9.85546875" customWidth="1"/>
    <col min="8194" max="8194" width="19.85546875" customWidth="1"/>
    <col min="8196" max="8196" width="9.42578125" customWidth="1"/>
    <col min="8203" max="8203" width="9.85546875" customWidth="1"/>
    <col min="8450" max="8450" width="19.85546875" customWidth="1"/>
    <col min="8452" max="8452" width="9.42578125" customWidth="1"/>
    <col min="8459" max="8459" width="9.85546875" customWidth="1"/>
    <col min="8706" max="8706" width="19.85546875" customWidth="1"/>
    <col min="8708" max="8708" width="9.42578125" customWidth="1"/>
    <col min="8715" max="8715" width="9.85546875" customWidth="1"/>
    <col min="8962" max="8962" width="19.85546875" customWidth="1"/>
    <col min="8964" max="8964" width="9.42578125" customWidth="1"/>
    <col min="8971" max="8971" width="9.85546875" customWidth="1"/>
    <col min="9218" max="9218" width="19.85546875" customWidth="1"/>
    <col min="9220" max="9220" width="9.42578125" customWidth="1"/>
    <col min="9227" max="9227" width="9.85546875" customWidth="1"/>
    <col min="9474" max="9474" width="19.85546875" customWidth="1"/>
    <col min="9476" max="9476" width="9.42578125" customWidth="1"/>
    <col min="9483" max="9483" width="9.85546875" customWidth="1"/>
    <col min="9730" max="9730" width="19.85546875" customWidth="1"/>
    <col min="9732" max="9732" width="9.42578125" customWidth="1"/>
    <col min="9739" max="9739" width="9.85546875" customWidth="1"/>
    <col min="9986" max="9986" width="19.85546875" customWidth="1"/>
    <col min="9988" max="9988" width="9.42578125" customWidth="1"/>
    <col min="9995" max="9995" width="9.85546875" customWidth="1"/>
    <col min="10242" max="10242" width="19.85546875" customWidth="1"/>
    <col min="10244" max="10244" width="9.42578125" customWidth="1"/>
    <col min="10251" max="10251" width="9.85546875" customWidth="1"/>
    <col min="10498" max="10498" width="19.85546875" customWidth="1"/>
    <col min="10500" max="10500" width="9.42578125" customWidth="1"/>
    <col min="10507" max="10507" width="9.85546875" customWidth="1"/>
    <col min="10754" max="10754" width="19.85546875" customWidth="1"/>
    <col min="10756" max="10756" width="9.42578125" customWidth="1"/>
    <col min="10763" max="10763" width="9.85546875" customWidth="1"/>
    <col min="11010" max="11010" width="19.85546875" customWidth="1"/>
    <col min="11012" max="11012" width="9.42578125" customWidth="1"/>
    <col min="11019" max="11019" width="9.85546875" customWidth="1"/>
    <col min="11266" max="11266" width="19.85546875" customWidth="1"/>
    <col min="11268" max="11268" width="9.42578125" customWidth="1"/>
    <col min="11275" max="11275" width="9.85546875" customWidth="1"/>
    <col min="11522" max="11522" width="19.85546875" customWidth="1"/>
    <col min="11524" max="11524" width="9.42578125" customWidth="1"/>
    <col min="11531" max="11531" width="9.85546875" customWidth="1"/>
    <col min="11778" max="11778" width="19.85546875" customWidth="1"/>
    <col min="11780" max="11780" width="9.42578125" customWidth="1"/>
    <col min="11787" max="11787" width="9.85546875" customWidth="1"/>
    <col min="12034" max="12034" width="19.85546875" customWidth="1"/>
    <col min="12036" max="12036" width="9.42578125" customWidth="1"/>
    <col min="12043" max="12043" width="9.85546875" customWidth="1"/>
    <col min="12290" max="12290" width="19.85546875" customWidth="1"/>
    <col min="12292" max="12292" width="9.42578125" customWidth="1"/>
    <col min="12299" max="12299" width="9.85546875" customWidth="1"/>
    <col min="12546" max="12546" width="19.85546875" customWidth="1"/>
    <col min="12548" max="12548" width="9.42578125" customWidth="1"/>
    <col min="12555" max="12555" width="9.85546875" customWidth="1"/>
    <col min="12802" max="12802" width="19.85546875" customWidth="1"/>
    <col min="12804" max="12804" width="9.42578125" customWidth="1"/>
    <col min="12811" max="12811" width="9.85546875" customWidth="1"/>
    <col min="13058" max="13058" width="19.85546875" customWidth="1"/>
    <col min="13060" max="13060" width="9.42578125" customWidth="1"/>
    <col min="13067" max="13067" width="9.85546875" customWidth="1"/>
    <col min="13314" max="13314" width="19.85546875" customWidth="1"/>
    <col min="13316" max="13316" width="9.42578125" customWidth="1"/>
    <col min="13323" max="13323" width="9.85546875" customWidth="1"/>
    <col min="13570" max="13570" width="19.85546875" customWidth="1"/>
    <col min="13572" max="13572" width="9.42578125" customWidth="1"/>
    <col min="13579" max="13579" width="9.85546875" customWidth="1"/>
    <col min="13826" max="13826" width="19.85546875" customWidth="1"/>
    <col min="13828" max="13828" width="9.42578125" customWidth="1"/>
    <col min="13835" max="13835" width="9.85546875" customWidth="1"/>
    <col min="14082" max="14082" width="19.85546875" customWidth="1"/>
    <col min="14084" max="14084" width="9.42578125" customWidth="1"/>
    <col min="14091" max="14091" width="9.85546875" customWidth="1"/>
    <col min="14338" max="14338" width="19.85546875" customWidth="1"/>
    <col min="14340" max="14340" width="9.42578125" customWidth="1"/>
    <col min="14347" max="14347" width="9.85546875" customWidth="1"/>
    <col min="14594" max="14594" width="19.85546875" customWidth="1"/>
    <col min="14596" max="14596" width="9.42578125" customWidth="1"/>
    <col min="14603" max="14603" width="9.85546875" customWidth="1"/>
    <col min="14850" max="14850" width="19.85546875" customWidth="1"/>
    <col min="14852" max="14852" width="9.42578125" customWidth="1"/>
    <col min="14859" max="14859" width="9.85546875" customWidth="1"/>
    <col min="15106" max="15106" width="19.85546875" customWidth="1"/>
    <col min="15108" max="15108" width="9.42578125" customWidth="1"/>
    <col min="15115" max="15115" width="9.85546875" customWidth="1"/>
    <col min="15362" max="15362" width="19.85546875" customWidth="1"/>
    <col min="15364" max="15364" width="9.42578125" customWidth="1"/>
    <col min="15371" max="15371" width="9.85546875" customWidth="1"/>
    <col min="15618" max="15618" width="19.85546875" customWidth="1"/>
    <col min="15620" max="15620" width="9.42578125" customWidth="1"/>
    <col min="15627" max="15627" width="9.85546875" customWidth="1"/>
    <col min="15874" max="15874" width="19.85546875" customWidth="1"/>
    <col min="15876" max="15876" width="9.42578125" customWidth="1"/>
    <col min="15883" max="15883" width="9.85546875" customWidth="1"/>
    <col min="16130" max="16130" width="19.85546875" customWidth="1"/>
    <col min="16132" max="16132" width="9.42578125" customWidth="1"/>
    <col min="16139" max="16139" width="9.85546875" customWidth="1"/>
  </cols>
  <sheetData>
    <row r="1" spans="2:12" ht="20.25" x14ac:dyDescent="0.3">
      <c r="B1" s="84" t="s">
        <v>73</v>
      </c>
    </row>
    <row r="3" spans="2:12" x14ac:dyDescent="0.2">
      <c r="B3" s="85" t="s">
        <v>74</v>
      </c>
      <c r="C3" s="85" t="s">
        <v>75</v>
      </c>
      <c r="D3" s="85"/>
      <c r="E3" s="85" t="s">
        <v>76</v>
      </c>
      <c r="F3" s="85"/>
      <c r="G3" s="85" t="s">
        <v>0</v>
      </c>
      <c r="H3" s="85"/>
      <c r="I3" s="85" t="s">
        <v>77</v>
      </c>
      <c r="J3" s="85"/>
      <c r="K3" s="85" t="s">
        <v>78</v>
      </c>
      <c r="L3" s="85"/>
    </row>
    <row r="4" spans="2:12" x14ac:dyDescent="0.2">
      <c r="B4" s="85"/>
      <c r="C4" s="86" t="s">
        <v>79</v>
      </c>
      <c r="D4" s="86" t="s">
        <v>25</v>
      </c>
      <c r="E4" s="86" t="s">
        <v>79</v>
      </c>
      <c r="F4" s="86" t="s">
        <v>25</v>
      </c>
      <c r="G4" s="86" t="s">
        <v>79</v>
      </c>
      <c r="H4" s="86" t="s">
        <v>25</v>
      </c>
      <c r="I4" s="86" t="s">
        <v>79</v>
      </c>
      <c r="J4" s="86" t="s">
        <v>25</v>
      </c>
      <c r="K4" s="86" t="s">
        <v>79</v>
      </c>
      <c r="L4" s="86" t="s">
        <v>25</v>
      </c>
    </row>
    <row r="5" spans="2:12" x14ac:dyDescent="0.2">
      <c r="B5" s="86" t="s">
        <v>80</v>
      </c>
      <c r="C5" s="87">
        <f>'[1]Currrency Le'!C46</f>
        <v>0.74146022100734721</v>
      </c>
      <c r="D5" s="87">
        <f>'[1]Currrency Le'!D46</f>
        <v>0.25853977899265274</v>
      </c>
      <c r="E5" s="87">
        <f>'[1]Currrency Le'!E46</f>
        <v>0.72958663255115963</v>
      </c>
      <c r="F5" s="87">
        <f>'[1]Currrency Le'!F46</f>
        <v>0.27041336744884054</v>
      </c>
      <c r="G5" s="87">
        <f>'[1]Currrency Le'!G46</f>
        <v>0.93254607442055193</v>
      </c>
      <c r="H5" s="87">
        <f>'[1]Currrency Le'!H46</f>
        <v>6.7453925579448196E-2</v>
      </c>
      <c r="I5" s="87">
        <f>'[1]Currrency Le'!I46</f>
        <v>0.74358166696178374</v>
      </c>
      <c r="J5" s="87">
        <f>'[1]Currrency Le'!J46</f>
        <v>0.25641833303821626</v>
      </c>
      <c r="K5" s="87">
        <f>'[1]Currrency Le'!K46</f>
        <v>0.62729052222826609</v>
      </c>
      <c r="L5" s="87">
        <f>'[1]Currrency Le'!L46</f>
        <v>0.37270947777173402</v>
      </c>
    </row>
    <row r="6" spans="2:12" x14ac:dyDescent="0.2"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2:12" x14ac:dyDescent="0.2"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2:12" x14ac:dyDescent="0.2">
      <c r="B8" s="85" t="s">
        <v>81</v>
      </c>
      <c r="C8" s="85" t="s">
        <v>75</v>
      </c>
      <c r="D8" s="85"/>
      <c r="E8" s="85" t="s">
        <v>76</v>
      </c>
      <c r="F8" s="85"/>
      <c r="G8" s="85" t="s">
        <v>0</v>
      </c>
      <c r="H8" s="85"/>
      <c r="I8" s="85" t="s">
        <v>77</v>
      </c>
      <c r="J8" s="85"/>
      <c r="K8" s="85" t="s">
        <v>78</v>
      </c>
      <c r="L8" s="85"/>
    </row>
    <row r="9" spans="2:12" x14ac:dyDescent="0.2">
      <c r="B9" s="85"/>
      <c r="C9" s="86" t="s">
        <v>79</v>
      </c>
      <c r="D9" s="86" t="s">
        <v>25</v>
      </c>
      <c r="E9" s="86" t="s">
        <v>79</v>
      </c>
      <c r="F9" s="86" t="s">
        <v>25</v>
      </c>
      <c r="G9" s="86" t="s">
        <v>79</v>
      </c>
      <c r="H9" s="86" t="s">
        <v>25</v>
      </c>
      <c r="I9" s="86" t="s">
        <v>79</v>
      </c>
      <c r="J9" s="86" t="s">
        <v>25</v>
      </c>
      <c r="K9" s="86" t="s">
        <v>79</v>
      </c>
      <c r="L9" s="86" t="s">
        <v>25</v>
      </c>
    </row>
    <row r="10" spans="2:12" x14ac:dyDescent="0.2">
      <c r="B10" s="86" t="s">
        <v>80</v>
      </c>
      <c r="C10" s="87">
        <f>'[1]Currrency IL'!C46</f>
        <v>0.35950687405907039</v>
      </c>
      <c r="D10" s="87">
        <f>'[1]Currrency IL'!D46</f>
        <v>0.64049312594092955</v>
      </c>
      <c r="E10" s="87">
        <f>'[1]Currrency IL'!E46</f>
        <v>0.90907473475114775</v>
      </c>
      <c r="F10" s="87">
        <f>'[1]Currrency IL'!F46</f>
        <v>9.0925265248852083E-2</v>
      </c>
      <c r="G10" s="87">
        <f>'[1]Currrency IL'!G46</f>
        <v>1</v>
      </c>
      <c r="H10" s="87">
        <f>'[1]Currrency IL'!H46</f>
        <v>0</v>
      </c>
      <c r="I10" s="87">
        <f>'[1]Currrency IL'!I46</f>
        <v>0.86413384376109814</v>
      </c>
      <c r="J10" s="87">
        <f>'[1]Currrency IL'!J46</f>
        <v>0.13586615623890208</v>
      </c>
      <c r="K10" s="87">
        <f>'[1]Currrency IL'!K46</f>
        <v>0.85555166265800509</v>
      </c>
      <c r="L10" s="87">
        <f>'[1]Currrency IL'!L46</f>
        <v>0.14444833734199497</v>
      </c>
    </row>
    <row r="11" spans="2:12" x14ac:dyDescent="0.2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2:12" x14ac:dyDescent="0.2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2:12" x14ac:dyDescent="0.2">
      <c r="B13" s="88" t="s">
        <v>82</v>
      </c>
      <c r="C13" s="89" t="s">
        <v>75</v>
      </c>
      <c r="D13" s="90"/>
      <c r="E13" s="89" t="s">
        <v>76</v>
      </c>
      <c r="F13" s="90"/>
      <c r="G13" s="89" t="s">
        <v>0</v>
      </c>
      <c r="H13" s="90"/>
      <c r="I13" s="89" t="s">
        <v>77</v>
      </c>
      <c r="J13" s="90"/>
      <c r="K13" s="89" t="s">
        <v>78</v>
      </c>
      <c r="L13" s="90"/>
    </row>
    <row r="14" spans="2:12" ht="22.5" x14ac:dyDescent="0.2">
      <c r="B14" s="91"/>
      <c r="C14" s="92" t="s">
        <v>83</v>
      </c>
      <c r="D14" s="92" t="s">
        <v>84</v>
      </c>
      <c r="E14" s="92" t="s">
        <v>83</v>
      </c>
      <c r="F14" s="92" t="s">
        <v>84</v>
      </c>
      <c r="G14" s="92" t="s">
        <v>83</v>
      </c>
      <c r="H14" s="92" t="s">
        <v>84</v>
      </c>
      <c r="I14" s="92" t="s">
        <v>83</v>
      </c>
      <c r="J14" s="92" t="s">
        <v>84</v>
      </c>
      <c r="K14" s="92" t="s">
        <v>83</v>
      </c>
      <c r="L14" s="92" t="s">
        <v>84</v>
      </c>
    </row>
    <row r="15" spans="2:12" x14ac:dyDescent="0.2">
      <c r="B15" s="86" t="s">
        <v>80</v>
      </c>
      <c r="C15" s="93">
        <f>'[1]Parameters Le'!C49</f>
        <v>0.12971031715108022</v>
      </c>
      <c r="D15" s="94">
        <f>'[1]Parameters Le'!D49</f>
        <v>42.665746818455759</v>
      </c>
      <c r="E15" s="93">
        <f>'[1]Parameters Le'!E49</f>
        <v>0.12882682008094459</v>
      </c>
      <c r="F15" s="94">
        <f>'[1]Parameters Le'!F49</f>
        <v>47.22364919105879</v>
      </c>
      <c r="G15" s="93">
        <f>'[1]Parameters Le'!G49</f>
        <v>9.8242432756761908E-2</v>
      </c>
      <c r="H15" s="94">
        <f>'[1]Parameters Le'!H49</f>
        <v>31.991806393224199</v>
      </c>
      <c r="I15" s="93">
        <f>'[1]Parameters Le'!I49</f>
        <v>0.13450200766140619</v>
      </c>
      <c r="J15" s="94">
        <f>'[1]Parameters Le'!J49</f>
        <v>45.763804808734164</v>
      </c>
      <c r="K15" s="93">
        <f>'[1]Parameters Le'!K49</f>
        <v>0.15610684309903317</v>
      </c>
      <c r="L15" s="94">
        <f>'[1]Parameters Le'!L49</f>
        <v>95.746919382277625</v>
      </c>
    </row>
    <row r="16" spans="2:12" x14ac:dyDescent="0.2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2:12" x14ac:dyDescent="0.2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2:12" x14ac:dyDescent="0.2">
      <c r="B18" s="88" t="s">
        <v>85</v>
      </c>
      <c r="C18" s="89" t="s">
        <v>75</v>
      </c>
      <c r="D18" s="90"/>
      <c r="E18" s="89" t="s">
        <v>76</v>
      </c>
      <c r="F18" s="90"/>
      <c r="G18" s="89" t="s">
        <v>0</v>
      </c>
      <c r="H18" s="90"/>
      <c r="I18" s="89" t="s">
        <v>77</v>
      </c>
      <c r="J18" s="90"/>
      <c r="K18" s="89" t="s">
        <v>78</v>
      </c>
      <c r="L18" s="90"/>
    </row>
    <row r="19" spans="2:12" ht="22.5" x14ac:dyDescent="0.2">
      <c r="B19" s="91"/>
      <c r="C19" s="92" t="s">
        <v>83</v>
      </c>
      <c r="D19" s="92" t="s">
        <v>84</v>
      </c>
      <c r="E19" s="92" t="s">
        <v>83</v>
      </c>
      <c r="F19" s="92" t="s">
        <v>84</v>
      </c>
      <c r="G19" s="92" t="s">
        <v>83</v>
      </c>
      <c r="H19" s="92" t="s">
        <v>84</v>
      </c>
      <c r="I19" s="92" t="s">
        <v>83</v>
      </c>
      <c r="J19" s="92" t="s">
        <v>84</v>
      </c>
      <c r="K19" s="92" t="s">
        <v>83</v>
      </c>
      <c r="L19" s="92" t="s">
        <v>84</v>
      </c>
    </row>
    <row r="20" spans="2:12" x14ac:dyDescent="0.2">
      <c r="B20" s="86" t="s">
        <v>80</v>
      </c>
      <c r="C20" s="95">
        <f>'[1]Parameters IL'!C49</f>
        <v>2.9100326496547372E-2</v>
      </c>
      <c r="D20" s="94">
        <f>'[1]Parameters IL'!D49</f>
        <v>42.724972131331072</v>
      </c>
      <c r="E20" s="95">
        <f>'[1]Parameters IL'!E49</f>
        <v>5.1418250918631163E-2</v>
      </c>
      <c r="F20" s="94">
        <f>'[1]Parameters IL'!F49</f>
        <v>51.380324543129788</v>
      </c>
      <c r="G20" s="95">
        <f>'[1]Parameters IL'!G49</f>
        <v>3.7738761669036639E-3</v>
      </c>
      <c r="H20" s="94">
        <f>'[1]Parameters IL'!H49</f>
        <v>39.118572838234925</v>
      </c>
      <c r="I20" s="95">
        <f>'[1]Parameters IL'!I49</f>
        <v>4.9253340249846872E-2</v>
      </c>
      <c r="J20" s="94">
        <f>'[1]Parameters IL'!J49</f>
        <v>50.61620198068097</v>
      </c>
      <c r="K20" s="95">
        <f>'[1]Parameters IL'!K49</f>
        <v>0.1255125550278707</v>
      </c>
      <c r="L20" s="94">
        <f>'[1]Parameters IL'!L49</f>
        <v>56.057011944360625</v>
      </c>
    </row>
  </sheetData>
  <mergeCells count="24">
    <mergeCell ref="B18:B19"/>
    <mergeCell ref="C18:D18"/>
    <mergeCell ref="E18:F18"/>
    <mergeCell ref="G18:H18"/>
    <mergeCell ref="I18:J18"/>
    <mergeCell ref="K18:L18"/>
    <mergeCell ref="B13:B14"/>
    <mergeCell ref="C13:D13"/>
    <mergeCell ref="E13:F13"/>
    <mergeCell ref="G13:H13"/>
    <mergeCell ref="I13:J13"/>
    <mergeCell ref="K13:L13"/>
    <mergeCell ref="B8:B9"/>
    <mergeCell ref="C8:D8"/>
    <mergeCell ref="E8:F8"/>
    <mergeCell ref="G8:H8"/>
    <mergeCell ref="I8:J8"/>
    <mergeCell ref="K8:L8"/>
    <mergeCell ref="B3:B4"/>
    <mergeCell ref="C3:D3"/>
    <mergeCell ref="E3:F3"/>
    <mergeCell ref="G3:H3"/>
    <mergeCell ref="I3:J3"/>
    <mergeCell ref="K3:L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finansowanie</vt:lpstr>
      <vt:lpstr>struktura walutowa</vt:lpstr>
    </vt:vector>
  </TitlesOfParts>
  <Company>Europejski Fundusz Leasingowy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manie</dc:creator>
  <cp:lastModifiedBy>ZPL2</cp:lastModifiedBy>
  <dcterms:created xsi:type="dcterms:W3CDTF">2013-01-10T11:02:40Z</dcterms:created>
  <dcterms:modified xsi:type="dcterms:W3CDTF">2013-01-16T14:03:26Z</dcterms:modified>
</cp:coreProperties>
</file>