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9185" windowHeight="11385"/>
  </bookViews>
  <sheets>
    <sheet name="  ZPL" sheetId="1" r:id="rId1"/>
  </sheets>
  <calcPr calcId="145621"/>
</workbook>
</file>

<file path=xl/calcChain.xml><?xml version="1.0" encoding="utf-8"?>
<calcChain xmlns="http://schemas.openxmlformats.org/spreadsheetml/2006/main">
  <c r="L33" i="1" l="1"/>
  <c r="F33" i="1"/>
  <c r="R31" i="1"/>
  <c r="L31" i="1"/>
  <c r="F31" i="1"/>
  <c r="R29" i="1"/>
  <c r="L29" i="1"/>
  <c r="F29" i="1"/>
  <c r="R25" i="1"/>
  <c r="J25" i="1"/>
  <c r="F25" i="1"/>
  <c r="R24" i="1"/>
  <c r="J24" i="1"/>
  <c r="I24" i="1"/>
  <c r="R23" i="1"/>
  <c r="J23" i="1"/>
  <c r="F23" i="1"/>
  <c r="R22" i="1"/>
  <c r="J22" i="1"/>
  <c r="I22" i="1"/>
  <c r="L22" i="1" s="1"/>
  <c r="R21" i="1"/>
  <c r="J21" i="1"/>
  <c r="F21" i="1"/>
  <c r="R20" i="1"/>
  <c r="J20" i="1"/>
  <c r="I20" i="1"/>
  <c r="R19" i="1"/>
  <c r="J19" i="1"/>
  <c r="F19" i="1"/>
  <c r="R18" i="1"/>
  <c r="J18" i="1"/>
  <c r="I18" i="1"/>
  <c r="L18" i="1" s="1"/>
  <c r="R17" i="1"/>
  <c r="J17" i="1"/>
  <c r="F17" i="1"/>
  <c r="R16" i="1"/>
  <c r="F16" i="1"/>
  <c r="R15" i="1"/>
  <c r="J15" i="1"/>
  <c r="F15" i="1"/>
  <c r="R14" i="1"/>
  <c r="J14" i="1"/>
  <c r="I14" i="1"/>
  <c r="P13" i="1"/>
  <c r="P27" i="1" s="1"/>
  <c r="O13" i="1"/>
  <c r="D13" i="1"/>
  <c r="D27" i="1" s="1"/>
  <c r="C13" i="1"/>
  <c r="L20" i="1" l="1"/>
  <c r="J13" i="1"/>
  <c r="J27" i="1" s="1"/>
  <c r="J16" i="1"/>
  <c r="L24" i="1"/>
  <c r="R13" i="1"/>
  <c r="F13" i="1"/>
  <c r="L14" i="1"/>
  <c r="P33" i="1"/>
  <c r="F14" i="1"/>
  <c r="I15" i="1"/>
  <c r="L15" i="1" s="1"/>
  <c r="I17" i="1"/>
  <c r="F18" i="1"/>
  <c r="I19" i="1"/>
  <c r="L19" i="1" s="1"/>
  <c r="F20" i="1"/>
  <c r="I21" i="1"/>
  <c r="L21" i="1" s="1"/>
  <c r="F22" i="1"/>
  <c r="I23" i="1"/>
  <c r="L23" i="1" s="1"/>
  <c r="F24" i="1"/>
  <c r="I25" i="1"/>
  <c r="L25" i="1" s="1"/>
  <c r="C27" i="1"/>
  <c r="O27" i="1"/>
  <c r="F27" i="1" l="1"/>
  <c r="O33" i="1"/>
  <c r="R27" i="1"/>
  <c r="I16" i="1"/>
  <c r="L16" i="1" s="1"/>
  <c r="L17" i="1"/>
  <c r="I13" i="1"/>
  <c r="I27" i="1" l="1"/>
  <c r="L13" i="1"/>
  <c r="R33" i="1"/>
  <c r="L27" i="1" l="1"/>
</calcChain>
</file>

<file path=xl/sharedStrings.xml><?xml version="1.0" encoding="utf-8"?>
<sst xmlns="http://schemas.openxmlformats.org/spreadsheetml/2006/main" count="68" uniqueCount="32">
  <si>
    <t>IT</t>
  </si>
  <si>
    <t>MiU</t>
  </si>
  <si>
    <t>I-II 2012</t>
  </si>
  <si>
    <t>I-II 2013</t>
  </si>
  <si>
    <t>III 2013</t>
  </si>
  <si>
    <t>I-III 2013</t>
  </si>
  <si>
    <t>Związek Polskiego Leasingu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</si>
  <si>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</si>
  <si>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</si>
  <si>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</si>
  <si>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</si>
  <si>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</si>
  <si>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</si>
  <si>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</si>
  <si>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</si>
  <si>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</si>
  <si>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</si>
  <si>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 xml:space="preserve">nieruchomości wył. w zarządzaniu </t>
  </si>
  <si>
    <t>Ruchomości (leasing+pożyczki )</t>
  </si>
  <si>
    <t>Nieruchomości ( leasing+pożyczki )</t>
  </si>
  <si>
    <t xml:space="preserve">Ogółem </t>
  </si>
  <si>
    <t xml:space="preserve">    </t>
  </si>
  <si>
    <t>Finansowanie rynku po I kwartale 2013 ( netto w mln PLN )</t>
  </si>
  <si>
    <t>Rynek Leasingu</t>
  </si>
  <si>
    <t>I-II 2013 do I-II 2012</t>
  </si>
  <si>
    <t>I-II 12 / I-II 2013</t>
  </si>
  <si>
    <t>III 2013 do III 2012</t>
  </si>
  <si>
    <t xml:space="preserve">III 2012 </t>
  </si>
  <si>
    <t>III 13/ III 12</t>
  </si>
  <si>
    <t>I-III 2013 do I-III 2012</t>
  </si>
  <si>
    <t>I-III 13/ I-II 12</t>
  </si>
  <si>
    <t>Warszawa 19.04.2013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</si>
</sst>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20" x14ac:knownFonts="1">
    <font>
      <sz val="10"/>
      <name val="Arial CE"/>
      <charset val="238"/>
    </font>
    <font>
      <sz val="10"/>
      <name val="Arial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22"/>
      <name val="Arial"/>
      <family val="2"/>
    </font>
    <font>
      <sz val="10"/>
      <name val="Arial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color indexed="45"/>
      <name val="Arial"/>
      <family val="2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8">
    <xf numFmtId="0" fontId="0" fillId="0" borderId="0"/>
    <xf numFmtId="9" fontId="8" fillId="0" borderId="0" applyFont="0" applyFill="0" applyBorder="0" applyAlignment="0" applyProtection="0"/>
    <xf numFmtId="0" fontId="1" fillId="0" borderId="0" applyBorder="0"/>
    <xf numFmtId="0" fontId="8" fillId="0" borderId="0"/>
    <xf numFmtId="0" fontId="15" fillId="0" borderId="0"/>
    <xf numFmtId="0" fontId="8" fillId="0" borderId="0"/>
    <xf numFmtId="0" fontId="1" fillId="0" borderId="0"/>
    <xf numFmtId="0" fontId="8" fillId="0" borderId="0"/>
  </cellStyleXfs>
  <cellXfs count="46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0" fillId="3" borderId="2" xfId="2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165" fontId="2" fillId="3" borderId="2" xfId="2" applyNumberFormat="1" applyFont="1" applyFill="1" applyBorder="1" applyAlignment="1">
      <alignment vertical="center"/>
    </xf>
    <xf numFmtId="165" fontId="2" fillId="3" borderId="1" xfId="2" applyNumberFormat="1" applyFont="1" applyFill="1" applyBorder="1" applyAlignment="1">
      <alignment vertical="center"/>
    </xf>
    <xf numFmtId="0" fontId="1" fillId="0" borderId="0" xfId="2" applyFill="1"/>
    <xf numFmtId="0" fontId="9" fillId="0" borderId="0" xfId="2" applyFont="1" applyFill="1" applyAlignment="1">
      <alignment vertical="center"/>
    </xf>
    <xf numFmtId="165" fontId="10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0" fontId="11" fillId="3" borderId="3" xfId="2" applyFont="1" applyFill="1" applyBorder="1" applyAlignment="1">
      <alignment vertical="center"/>
    </xf>
    <xf numFmtId="165" fontId="11" fillId="3" borderId="4" xfId="2" applyNumberFormat="1" applyFont="1" applyFill="1" applyBorder="1" applyAlignment="1">
      <alignment vertical="center"/>
    </xf>
    <xf numFmtId="164" fontId="11" fillId="3" borderId="5" xfId="1" applyNumberFormat="1" applyFont="1" applyFill="1" applyBorder="1" applyAlignment="1">
      <alignment vertical="center"/>
    </xf>
    <xf numFmtId="164" fontId="12" fillId="0" borderId="0" xfId="1" applyNumberFormat="1" applyFont="1" applyFill="1" applyBorder="1" applyAlignment="1">
      <alignment vertical="center"/>
    </xf>
    <xf numFmtId="165" fontId="13" fillId="0" borderId="0" xfId="2" applyNumberFormat="1" applyFont="1" applyFill="1" applyBorder="1" applyAlignment="1">
      <alignment vertical="center"/>
    </xf>
    <xf numFmtId="165" fontId="11" fillId="0" borderId="4" xfId="2" applyNumberFormat="1" applyFont="1" applyFill="1" applyBorder="1" applyAlignment="1">
      <alignment vertical="center"/>
    </xf>
    <xf numFmtId="165" fontId="14" fillId="0" borderId="0" xfId="2" applyNumberFormat="1" applyFont="1" applyFill="1" applyAlignment="1">
      <alignment vertical="center"/>
    </xf>
    <xf numFmtId="9" fontId="10" fillId="0" borderId="0" xfId="1" applyFont="1" applyFill="1"/>
    <xf numFmtId="165" fontId="10" fillId="0" borderId="0" xfId="1" applyNumberFormat="1" applyFont="1" applyFill="1"/>
    <xf numFmtId="3" fontId="2" fillId="0" borderId="0" xfId="2" applyNumberFormat="1" applyFont="1" applyFill="1"/>
    <xf numFmtId="0" fontId="5" fillId="0" borderId="0" xfId="2" applyFont="1" applyFill="1" applyBorder="1" applyAlignment="1">
      <alignment vertical="center"/>
    </xf>
    <xf numFmtId="3" fontId="10" fillId="0" borderId="0" xfId="1" applyNumberFormat="1" applyFont="1" applyFill="1" applyBorder="1"/>
    <xf numFmtId="0" fontId="1" fillId="0" borderId="0" xfId="2" applyFill="1" applyBorder="1"/>
    <xf numFmtId="9" fontId="2" fillId="0" borderId="0" xfId="1" applyFont="1" applyFill="1" applyBorder="1"/>
    <xf numFmtId="165" fontId="1" fillId="0" borderId="0" xfId="2" applyNumberFormat="1" applyFill="1"/>
    <xf numFmtId="0" fontId="17" fillId="0" borderId="0" xfId="2" applyFont="1" applyFill="1"/>
    <xf numFmtId="0" fontId="17" fillId="0" borderId="0" xfId="2" applyFont="1"/>
    <xf numFmtId="0" fontId="9" fillId="0" borderId="2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left" vertical="center" indent="1"/>
    </xf>
    <xf numFmtId="0" fontId="2" fillId="0" borderId="2" xfId="2" applyFont="1" applyFill="1" applyBorder="1" applyAlignment="1">
      <alignment horizontal="left" vertical="center" indent="2"/>
    </xf>
    <xf numFmtId="0" fontId="9" fillId="0" borderId="3" xfId="2" applyFont="1" applyFill="1" applyBorder="1" applyAlignment="1">
      <alignment vertical="center" wrapText="1"/>
    </xf>
    <xf numFmtId="0" fontId="18" fillId="0" borderId="0" xfId="2" applyFont="1" applyFill="1" applyBorder="1" applyAlignment="1">
      <alignment vertical="center"/>
    </xf>
    <xf numFmtId="0" fontId="9" fillId="0" borderId="3" xfId="2" applyFont="1" applyFill="1" applyBorder="1" applyAlignment="1">
      <alignment vertical="center"/>
    </xf>
    <xf numFmtId="0" fontId="16" fillId="0" borderId="0" xfId="2" applyFont="1" applyFill="1"/>
    <xf numFmtId="0" fontId="19" fillId="0" borderId="0" xfId="2" applyFont="1" applyFill="1"/>
    <xf numFmtId="0" fontId="4" fillId="0" borderId="0" xfId="2" applyFont="1" applyFill="1" applyAlignment="1">
      <alignment horizontal="center" vertical="center" wrapText="1"/>
    </xf>
  </cellXfs>
  <cellStyles count="8">
    <cellStyle name="%" xfId="3"/>
    <cellStyle name="_Zbiorczy 2008 final" xfId="4"/>
    <cellStyle name="0,0_x000d__x000a_NA_x000d__x000a_" xfId="5"/>
    <cellStyle name="Normal_leasing" xfId="6"/>
    <cellStyle name="Normalny" xfId="0" builtinId="0"/>
    <cellStyle name="Normalny_Leasing market at the end of 2005" xfId="2"/>
    <cellStyle name="Procentowy" xfId="1" builtinId="5"/>
    <cellStyle name="Styl 1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100" b="1" i="0" u="none" strike="noStrike" baseline="0"/>
              <a:t>equipstruktura ruchomości  I </a:t>
            </a:r>
            <a:r>
              <a:rPr lang="pl-PL"/>
              <a:t>Q 2013</a:t>
            </a:r>
          </a:p>
        </c:rich>
      </c:tx>
      <c:layout>
        <c:manualLayout>
          <c:xMode val="edge"/>
          <c:yMode val="edge"/>
          <c:x val="0.18939473474906596"/>
          <c:y val="0.7078445782512480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772781918730526"/>
          <c:y val="0.26078481308366575"/>
          <c:w val="0.71212384633880499"/>
          <c:h val="0.36862815684006828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1.3810004009050561E-2"/>
                  <c:y val="8.82510288004052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7734993811442284"/>
                  <c:y val="2.01189901711916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1.6052682562992221E-2"/>
                  <c:y val="-3.630339071397293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23854174033984249"/>
                  <c:y val="-1.699909973731872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('  ZPL'!$N$13,'  ZPL'!$N$22:$N$25)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('  ZPL'!$P$13,'  ZPL'!$P$22:$P$25)</c:f>
              <c:numCache>
                <c:formatCode>#,##0.0</c:formatCode>
                <c:ptCount val="5"/>
                <c:pt idx="0">
                  <c:v>4139.8498714361176</c:v>
                </c:pt>
                <c:pt idx="1">
                  <c:v>2335.9050461264123</c:v>
                </c:pt>
                <c:pt idx="2">
                  <c:v>127.578418594051</c:v>
                </c:pt>
                <c:pt idx="3">
                  <c:v>112.5203721499218</c:v>
                </c:pt>
                <c:pt idx="4">
                  <c:v>46.567295029144972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167" r="0.75000000000000167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100" b="1" i="0" u="none" strike="noStrike" baseline="0"/>
              <a:t>struktura ruchomości </a:t>
            </a:r>
            <a:r>
              <a:rPr lang="pl-PL"/>
              <a:t>I Q 2012</a:t>
            </a:r>
          </a:p>
        </c:rich>
      </c:tx>
      <c:layout>
        <c:manualLayout>
          <c:xMode val="edge"/>
          <c:yMode val="edge"/>
          <c:x val="0.2940240696737102"/>
          <c:y val="0.825540055727119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542"/>
          <c:w val="0.58567156369123496"/>
          <c:h val="0.48453669224273682"/>
        </c:manualLayout>
      </c:layout>
      <c:pieChart>
        <c:varyColors val="1"/>
        <c:ser>
          <c:idx val="0"/>
          <c:order val="0"/>
          <c:spPr>
            <a:solidFill>
              <a:srgbClr val="FFFFBD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B2B2B2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E47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DDDDDD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0.11589085106934845"/>
                  <c:y val="-5.282431147283776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0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('  ZPL'!$N$13,'  ZPL'!$N$22:$N$25)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('  ZPL'!$O$13,'  ZPL'!$O$22:$O$25)</c:f>
              <c:numCache>
                <c:formatCode>#,##0.0</c:formatCode>
                <c:ptCount val="5"/>
                <c:pt idx="0">
                  <c:v>4019.3970089114864</c:v>
                </c:pt>
                <c:pt idx="1">
                  <c:v>2435.5907521824674</c:v>
                </c:pt>
                <c:pt idx="2">
                  <c:v>145.97946365430602</c:v>
                </c:pt>
                <c:pt idx="3">
                  <c:v>163.86160676416841</c:v>
                </c:pt>
                <c:pt idx="4">
                  <c:v>84.81937939091867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1" l="0.75000000000000167" r="0.75000000000000167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200025</xdr:colOff>
      <xdr:row>7</xdr:row>
      <xdr:rowOff>38100</xdr:rowOff>
    </xdr:from>
    <xdr:to>
      <xdr:col>29</xdr:col>
      <xdr:colOff>276225</xdr:colOff>
      <xdr:row>33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95250</xdr:colOff>
      <xdr:row>8</xdr:row>
      <xdr:rowOff>104775</xdr:rowOff>
    </xdr:from>
    <xdr:to>
      <xdr:col>24</xdr:col>
      <xdr:colOff>66675</xdr:colOff>
      <xdr:row>28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showGridLines="0" tabSelected="1" zoomScale="85" zoomScaleNormal="100" workbookViewId="0">
      <selection activeCell="B35" sqref="B35"/>
    </sheetView>
  </sheetViews>
  <sheetFormatPr defaultRowHeight="12.75" outlineLevelRow="1" x14ac:dyDescent="0.2"/>
  <cols>
    <col min="1" max="1" width="6.28515625" style="1" customWidth="1"/>
    <col min="2" max="2" width="29.28515625" style="1" customWidth="1"/>
    <col min="3" max="4" width="10.42578125" style="1" customWidth="1"/>
    <col min="5" max="5" width="7.140625" style="1" customWidth="1"/>
    <col min="6" max="6" width="9" style="1" customWidth="1"/>
    <col min="7" max="7" width="6.28515625" style="1" customWidth="1"/>
    <col min="8" max="8" width="29.85546875" style="1" customWidth="1"/>
    <col min="9" max="9" width="8.85546875" style="1" bestFit="1" customWidth="1"/>
    <col min="10" max="10" width="11.140625" style="1" customWidth="1"/>
    <col min="11" max="11" width="9.28515625" style="1" customWidth="1"/>
    <col min="12" max="12" width="9.85546875" style="1" customWidth="1"/>
    <col min="13" max="13" width="10" style="1" customWidth="1"/>
    <col min="14" max="14" width="29.710937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s="36" customFormat="1" ht="18" x14ac:dyDescent="0.25">
      <c r="A1" s="35" t="s">
        <v>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8" s="36" customFormat="1" ht="18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8" s="36" customFormat="1" ht="18" x14ac:dyDescent="0.25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8" ht="18" x14ac:dyDescent="0.2">
      <c r="B4" s="2"/>
    </row>
    <row r="5" spans="1:18" ht="18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6"/>
      <c r="O5" s="27"/>
      <c r="P5" s="28"/>
      <c r="R5" s="29"/>
    </row>
    <row r="6" spans="1:18" ht="18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30"/>
      <c r="O6" s="31"/>
      <c r="P6" s="31"/>
      <c r="Q6" s="32"/>
      <c r="R6" s="33"/>
    </row>
    <row r="7" spans="1:18" ht="18" x14ac:dyDescent="0.2">
      <c r="B7" s="2" t="s">
        <v>23</v>
      </c>
    </row>
    <row r="8" spans="1:18" ht="18" x14ac:dyDescent="0.2">
      <c r="B8" s="2"/>
    </row>
    <row r="9" spans="1:18" ht="45" customHeight="1" x14ac:dyDescent="0.2">
      <c r="A9" s="5"/>
      <c r="B9" s="3"/>
      <c r="C9" s="45" t="s">
        <v>24</v>
      </c>
      <c r="D9" s="45"/>
      <c r="E9" s="45"/>
      <c r="F9" s="45"/>
      <c r="G9" s="5"/>
      <c r="H9" s="3"/>
      <c r="I9" s="45" t="s">
        <v>26</v>
      </c>
      <c r="J9" s="45"/>
      <c r="K9" s="45"/>
      <c r="L9" s="45"/>
      <c r="M9" s="5"/>
      <c r="O9" s="45" t="s">
        <v>29</v>
      </c>
      <c r="P9" s="45"/>
      <c r="Q9" s="45"/>
      <c r="R9" s="45"/>
    </row>
    <row r="10" spans="1:18" ht="15.75" customHeight="1" x14ac:dyDescent="0.2">
      <c r="A10" s="5"/>
      <c r="B10" s="6"/>
      <c r="C10" s="5"/>
      <c r="D10" s="5"/>
      <c r="E10" s="5"/>
      <c r="F10" s="5"/>
      <c r="G10" s="5"/>
      <c r="H10" s="6"/>
      <c r="I10" s="5"/>
      <c r="J10" s="5"/>
      <c r="K10" s="5"/>
      <c r="L10" s="5"/>
      <c r="M10" s="5"/>
      <c r="N10" s="6"/>
      <c r="O10" s="5"/>
      <c r="P10" s="5"/>
      <c r="Q10" s="5"/>
      <c r="R10" s="5"/>
    </row>
    <row r="11" spans="1:18" x14ac:dyDescent="0.2">
      <c r="B11" s="3"/>
      <c r="C11" s="3"/>
      <c r="D11" s="3"/>
      <c r="E11" s="3"/>
      <c r="F11" s="4"/>
      <c r="H11" s="3"/>
      <c r="I11" s="3"/>
      <c r="J11" s="3"/>
      <c r="K11" s="3"/>
      <c r="L11" s="4"/>
    </row>
    <row r="12" spans="1:18" ht="22.5" x14ac:dyDescent="0.2">
      <c r="A12" s="7"/>
      <c r="B12" s="3"/>
      <c r="C12" s="8" t="s">
        <v>2</v>
      </c>
      <c r="D12" s="9" t="s">
        <v>3</v>
      </c>
      <c r="E12" s="3"/>
      <c r="F12" s="8" t="s">
        <v>25</v>
      </c>
      <c r="G12" s="7"/>
      <c r="H12" s="3"/>
      <c r="I12" s="8" t="s">
        <v>27</v>
      </c>
      <c r="J12" s="9" t="s">
        <v>4</v>
      </c>
      <c r="K12" s="3"/>
      <c r="L12" s="8" t="s">
        <v>28</v>
      </c>
      <c r="M12" s="7"/>
      <c r="O12" s="8" t="s">
        <v>5</v>
      </c>
      <c r="P12" s="9" t="s">
        <v>5</v>
      </c>
      <c r="R12" s="8" t="s">
        <v>30</v>
      </c>
    </row>
    <row r="13" spans="1:18" x14ac:dyDescent="0.2">
      <c r="A13" s="10"/>
      <c r="B13" s="37" t="s">
        <v>7</v>
      </c>
      <c r="C13" s="11">
        <f>SUM(C14:C15,C17:C21)</f>
        <v>2408.3380278904201</v>
      </c>
      <c r="D13" s="11">
        <f>SUM(D14:D15,D17:D21)</f>
        <v>2478.4683431614976</v>
      </c>
      <c r="E13" s="3"/>
      <c r="F13" s="12">
        <f>IF(C13,D13/C13-1,"")</f>
        <v>2.9119797328661656E-2</v>
      </c>
      <c r="G13" s="10"/>
      <c r="H13" s="37" t="s">
        <v>7</v>
      </c>
      <c r="I13" s="11">
        <f>SUM(I14:I15,I17:I21)</f>
        <v>1611.0589810210658</v>
      </c>
      <c r="J13" s="11">
        <f>SUM(J14:J15,J17:J21)</f>
        <v>1661.3815282746205</v>
      </c>
      <c r="K13" s="3"/>
      <c r="L13" s="12">
        <f>IF(I13,J13/I13-1,"")</f>
        <v>3.1235695183339018E-2</v>
      </c>
      <c r="M13" s="10"/>
      <c r="N13" s="37" t="s">
        <v>7</v>
      </c>
      <c r="O13" s="11">
        <f>SUM(O14:O15,O17:O21)</f>
        <v>4019.3970089114864</v>
      </c>
      <c r="P13" s="11">
        <f>SUM(P14:P15,P17:P21)</f>
        <v>4139.8498714361176</v>
      </c>
      <c r="R13" s="12">
        <f t="shared" ref="R13:R25" si="0">IF(O13,P13/O13-1,"")</f>
        <v>2.996789375559894E-2</v>
      </c>
    </row>
    <row r="14" spans="1:18" x14ac:dyDescent="0.2">
      <c r="A14" s="10"/>
      <c r="B14" s="38" t="s">
        <v>8</v>
      </c>
      <c r="C14" s="13">
        <v>1079.5399802457173</v>
      </c>
      <c r="D14" s="13">
        <v>1188.281788595456</v>
      </c>
      <c r="E14" s="4"/>
      <c r="F14" s="12">
        <f t="shared" ref="F14:F25" si="1">IF(C14,D14/C14-1,"")</f>
        <v>0.10072976484389917</v>
      </c>
      <c r="G14" s="10"/>
      <c r="H14" s="38" t="s">
        <v>8</v>
      </c>
      <c r="I14" s="13">
        <f>O14-C14</f>
        <v>717.95120614510233</v>
      </c>
      <c r="J14" s="13">
        <f>P14-D14</f>
        <v>732.60759368756612</v>
      </c>
      <c r="K14" s="4"/>
      <c r="L14" s="12">
        <f t="shared" ref="L14:L25" si="2">IF(I14,J14/I14-1,"")</f>
        <v>2.0414183327524871E-2</v>
      </c>
      <c r="M14" s="10"/>
      <c r="N14" s="38" t="s">
        <v>8</v>
      </c>
      <c r="O14" s="13">
        <v>1797.4911863908196</v>
      </c>
      <c r="P14" s="13">
        <v>1920.8893822830221</v>
      </c>
      <c r="Q14" s="4"/>
      <c r="R14" s="12">
        <f t="shared" si="0"/>
        <v>6.8650236967210621E-2</v>
      </c>
    </row>
    <row r="15" spans="1:18" x14ac:dyDescent="0.2">
      <c r="A15" s="10"/>
      <c r="B15" s="38" t="s">
        <v>9</v>
      </c>
      <c r="C15" s="13">
        <v>332.79545348855982</v>
      </c>
      <c r="D15" s="13">
        <v>328.6943007725572</v>
      </c>
      <c r="E15" s="4"/>
      <c r="F15" s="12">
        <f t="shared" si="1"/>
        <v>-1.2323343582407387E-2</v>
      </c>
      <c r="G15" s="10"/>
      <c r="H15" s="38" t="s">
        <v>9</v>
      </c>
      <c r="I15" s="13">
        <f>O15-C15</f>
        <v>174.98914208632959</v>
      </c>
      <c r="J15" s="13">
        <f>P15-D15</f>
        <v>182.83319103566299</v>
      </c>
      <c r="K15" s="4"/>
      <c r="L15" s="12">
        <f t="shared" si="2"/>
        <v>4.4825918087326722E-2</v>
      </c>
      <c r="M15" s="10"/>
      <c r="N15" s="38" t="s">
        <v>9</v>
      </c>
      <c r="O15" s="13">
        <v>507.78459557488941</v>
      </c>
      <c r="P15" s="13">
        <v>511.52749180822019</v>
      </c>
      <c r="Q15" s="4"/>
      <c r="R15" s="12">
        <f t="shared" si="0"/>
        <v>7.3710314687533973E-3</v>
      </c>
    </row>
    <row r="16" spans="1:18" x14ac:dyDescent="0.2">
      <c r="A16" s="10"/>
      <c r="B16" s="38" t="s">
        <v>10</v>
      </c>
      <c r="C16" s="13">
        <v>966.24222939083052</v>
      </c>
      <c r="D16" s="13">
        <v>944.25030703466223</v>
      </c>
      <c r="E16" s="4"/>
      <c r="F16" s="12">
        <f t="shared" si="1"/>
        <v>-2.276025792210834E-2</v>
      </c>
      <c r="G16" s="10"/>
      <c r="H16" s="38" t="s">
        <v>10</v>
      </c>
      <c r="I16" s="13">
        <f>SUM(I17:I20)</f>
        <v>682.69416581851692</v>
      </c>
      <c r="J16" s="13">
        <f>SUM(J17:J20)</f>
        <v>707.8357090462664</v>
      </c>
      <c r="K16" s="4"/>
      <c r="L16" s="12">
        <f t="shared" si="2"/>
        <v>3.6826949000810627E-2</v>
      </c>
      <c r="M16" s="10"/>
      <c r="N16" s="38" t="s">
        <v>10</v>
      </c>
      <c r="O16" s="13">
        <v>1648.9363952093474</v>
      </c>
      <c r="P16" s="13">
        <v>1652.0860160809286</v>
      </c>
      <c r="Q16" s="4"/>
      <c r="R16" s="12">
        <f t="shared" si="0"/>
        <v>1.9100923969728179E-3</v>
      </c>
    </row>
    <row r="17" spans="1:18" x14ac:dyDescent="0.2">
      <c r="A17" s="10"/>
      <c r="B17" s="39" t="s">
        <v>11</v>
      </c>
      <c r="C17" s="13">
        <v>159.81139244856837</v>
      </c>
      <c r="D17" s="13">
        <v>133.10524268160469</v>
      </c>
      <c r="E17" s="4"/>
      <c r="F17" s="12">
        <f t="shared" si="1"/>
        <v>-0.16711042534441611</v>
      </c>
      <c r="G17" s="10"/>
      <c r="H17" s="39" t="s">
        <v>11</v>
      </c>
      <c r="I17" s="14">
        <f>O17-C17</f>
        <v>110.27825587027684</v>
      </c>
      <c r="J17" s="14">
        <f>P17-D17</f>
        <v>102.76899656694005</v>
      </c>
      <c r="K17" s="4"/>
      <c r="L17" s="12">
        <f t="shared" si="2"/>
        <v>-6.8093743812652652E-2</v>
      </c>
      <c r="M17" s="10"/>
      <c r="N17" s="39" t="s">
        <v>11</v>
      </c>
      <c r="O17" s="13">
        <v>270.08964831884521</v>
      </c>
      <c r="P17" s="13">
        <v>235.87423924854474</v>
      </c>
      <c r="Q17" s="4"/>
      <c r="R17" s="12">
        <f t="shared" si="0"/>
        <v>-0.12668167507815264</v>
      </c>
    </row>
    <row r="18" spans="1:18" x14ac:dyDescent="0.2">
      <c r="A18" s="10"/>
      <c r="B18" s="39" t="s">
        <v>12</v>
      </c>
      <c r="C18" s="13">
        <v>536.82702274217445</v>
      </c>
      <c r="D18" s="13">
        <v>492.38625907234166</v>
      </c>
      <c r="E18" s="4"/>
      <c r="F18" s="12">
        <f t="shared" si="1"/>
        <v>-8.278414049058902E-2</v>
      </c>
      <c r="G18" s="10"/>
      <c r="H18" s="39" t="s">
        <v>12</v>
      </c>
      <c r="I18" s="14">
        <f t="shared" ref="I18:J25" si="3">O18-C18</f>
        <v>298.94836854774485</v>
      </c>
      <c r="J18" s="14">
        <f t="shared" si="3"/>
        <v>332.72931304725421</v>
      </c>
      <c r="K18" s="4"/>
      <c r="L18" s="12">
        <f t="shared" si="2"/>
        <v>0.1129992602522405</v>
      </c>
      <c r="M18" s="10"/>
      <c r="N18" s="39" t="s">
        <v>12</v>
      </c>
      <c r="O18" s="13">
        <v>835.7753912899193</v>
      </c>
      <c r="P18" s="13">
        <v>825.11557211959587</v>
      </c>
      <c r="Q18" s="4"/>
      <c r="R18" s="12">
        <f t="shared" si="0"/>
        <v>-1.2754406604232882E-2</v>
      </c>
    </row>
    <row r="19" spans="1:18" x14ac:dyDescent="0.2">
      <c r="A19" s="10"/>
      <c r="B19" s="39" t="s">
        <v>13</v>
      </c>
      <c r="C19" s="13">
        <v>221.05413595482918</v>
      </c>
      <c r="D19" s="13">
        <v>249.05070651549494</v>
      </c>
      <c r="E19" s="4"/>
      <c r="F19" s="12">
        <f t="shared" si="1"/>
        <v>0.12665029061653321</v>
      </c>
      <c r="G19" s="10"/>
      <c r="H19" s="39" t="s">
        <v>13</v>
      </c>
      <c r="I19" s="14">
        <f t="shared" si="3"/>
        <v>170.53842558679401</v>
      </c>
      <c r="J19" s="14">
        <f t="shared" si="3"/>
        <v>188.5601470288596</v>
      </c>
      <c r="K19" s="4"/>
      <c r="L19" s="12">
        <f t="shared" si="2"/>
        <v>0.10567542992176615</v>
      </c>
      <c r="M19" s="10"/>
      <c r="N19" s="39" t="s">
        <v>13</v>
      </c>
      <c r="O19" s="13">
        <v>391.59256154162318</v>
      </c>
      <c r="P19" s="13">
        <v>437.61085354435454</v>
      </c>
      <c r="Q19" s="4"/>
      <c r="R19" s="12">
        <f t="shared" si="0"/>
        <v>0.11751574601306602</v>
      </c>
    </row>
    <row r="20" spans="1:18" x14ac:dyDescent="0.2">
      <c r="A20" s="10"/>
      <c r="B20" s="39" t="s">
        <v>14</v>
      </c>
      <c r="C20" s="13">
        <v>48.549678245258505</v>
      </c>
      <c r="D20" s="13">
        <v>69.708098765220967</v>
      </c>
      <c r="E20" s="4"/>
      <c r="F20" s="12">
        <f t="shared" si="1"/>
        <v>0.43580969606176234</v>
      </c>
      <c r="G20" s="10"/>
      <c r="H20" s="39" t="s">
        <v>14</v>
      </c>
      <c r="I20" s="13">
        <f t="shared" si="3"/>
        <v>102.92911581370122</v>
      </c>
      <c r="J20" s="13">
        <f t="shared" si="3"/>
        <v>83.777252403212458</v>
      </c>
      <c r="K20" s="4"/>
      <c r="L20" s="12">
        <f t="shared" si="2"/>
        <v>-0.1860684730368527</v>
      </c>
      <c r="M20" s="10"/>
      <c r="N20" s="39" t="s">
        <v>14</v>
      </c>
      <c r="O20" s="13">
        <v>151.47879405895972</v>
      </c>
      <c r="P20" s="13">
        <v>153.48535116843343</v>
      </c>
      <c r="Q20" s="4"/>
      <c r="R20" s="12">
        <f t="shared" si="0"/>
        <v>1.3246455531542578E-2</v>
      </c>
    </row>
    <row r="21" spans="1:18" x14ac:dyDescent="0.2">
      <c r="A21" s="10"/>
      <c r="B21" s="38" t="s">
        <v>15</v>
      </c>
      <c r="C21" s="13">
        <v>29.760364765312737</v>
      </c>
      <c r="D21" s="13">
        <v>17.241946758822014</v>
      </c>
      <c r="E21" s="4"/>
      <c r="F21" s="12">
        <f t="shared" si="1"/>
        <v>-0.42064061059767632</v>
      </c>
      <c r="G21" s="10"/>
      <c r="H21" s="38" t="s">
        <v>15</v>
      </c>
      <c r="I21" s="13">
        <f t="shared" si="3"/>
        <v>35.424466971117035</v>
      </c>
      <c r="J21" s="13">
        <f t="shared" si="3"/>
        <v>38.105034505125033</v>
      </c>
      <c r="K21" s="4"/>
      <c r="L21" s="12">
        <f t="shared" si="2"/>
        <v>7.5669946881447014E-2</v>
      </c>
      <c r="M21" s="10"/>
      <c r="N21" s="38" t="s">
        <v>15</v>
      </c>
      <c r="O21" s="13">
        <v>65.184831736429771</v>
      </c>
      <c r="P21" s="13">
        <v>55.34698126394705</v>
      </c>
      <c r="Q21" s="4"/>
      <c r="R21" s="12">
        <f t="shared" si="0"/>
        <v>-0.15092238808349412</v>
      </c>
    </row>
    <row r="22" spans="1:18" x14ac:dyDescent="0.2">
      <c r="A22" s="10"/>
      <c r="B22" s="37" t="s">
        <v>1</v>
      </c>
      <c r="C22" s="11">
        <v>1259.114197008091</v>
      </c>
      <c r="D22" s="11">
        <v>1300.2738126499858</v>
      </c>
      <c r="E22" s="3"/>
      <c r="F22" s="12">
        <f t="shared" si="1"/>
        <v>3.2689342825057643E-2</v>
      </c>
      <c r="G22" s="10"/>
      <c r="H22" s="37" t="s">
        <v>1</v>
      </c>
      <c r="I22" s="11">
        <f t="shared" si="3"/>
        <v>1176.4765551743765</v>
      </c>
      <c r="J22" s="11">
        <f t="shared" si="3"/>
        <v>1035.6312334764266</v>
      </c>
      <c r="K22" s="3"/>
      <c r="L22" s="12">
        <f t="shared" si="2"/>
        <v>-0.11971791624617112</v>
      </c>
      <c r="M22" s="10"/>
      <c r="N22" s="37" t="s">
        <v>1</v>
      </c>
      <c r="O22" s="11">
        <v>2435.5907521824674</v>
      </c>
      <c r="P22" s="11">
        <v>2335.9050461264123</v>
      </c>
      <c r="R22" s="12">
        <f t="shared" si="0"/>
        <v>-4.0928758645814911E-2</v>
      </c>
    </row>
    <row r="23" spans="1:18" x14ac:dyDescent="0.2">
      <c r="A23" s="10"/>
      <c r="B23" s="37" t="s">
        <v>0</v>
      </c>
      <c r="C23" s="11">
        <v>95.55396094999783</v>
      </c>
      <c r="D23" s="11">
        <v>71.005086782392141</v>
      </c>
      <c r="E23" s="3"/>
      <c r="F23" s="12">
        <f t="shared" si="1"/>
        <v>-0.25691110994814548</v>
      </c>
      <c r="G23" s="10"/>
      <c r="H23" s="37" t="s">
        <v>0</v>
      </c>
      <c r="I23" s="11">
        <f t="shared" si="3"/>
        <v>50.425502704308187</v>
      </c>
      <c r="J23" s="11">
        <f t="shared" si="3"/>
        <v>56.573331811658861</v>
      </c>
      <c r="K23" s="3"/>
      <c r="L23" s="12">
        <f t="shared" si="2"/>
        <v>0.12191904448431856</v>
      </c>
      <c r="M23" s="10"/>
      <c r="N23" s="37" t="s">
        <v>0</v>
      </c>
      <c r="O23" s="11">
        <v>145.97946365430602</v>
      </c>
      <c r="P23" s="11">
        <v>127.578418594051</v>
      </c>
      <c r="R23" s="12">
        <f t="shared" si="0"/>
        <v>-0.12605228570938265</v>
      </c>
    </row>
    <row r="24" spans="1:18" x14ac:dyDescent="0.2">
      <c r="A24" s="10"/>
      <c r="B24" s="37" t="s">
        <v>16</v>
      </c>
      <c r="C24" s="11">
        <v>86.657160281978975</v>
      </c>
      <c r="D24" s="11">
        <v>92.033898130209423</v>
      </c>
      <c r="E24" s="3"/>
      <c r="F24" s="12">
        <f t="shared" si="1"/>
        <v>6.2046088640970387E-2</v>
      </c>
      <c r="G24" s="10"/>
      <c r="H24" s="37" t="s">
        <v>16</v>
      </c>
      <c r="I24" s="11">
        <f t="shared" si="3"/>
        <v>77.204446482189439</v>
      </c>
      <c r="J24" s="11">
        <f t="shared" si="3"/>
        <v>20.486474019712375</v>
      </c>
      <c r="K24" s="3"/>
      <c r="L24" s="12">
        <f t="shared" si="2"/>
        <v>-0.73464644909489163</v>
      </c>
      <c r="M24" s="10"/>
      <c r="N24" s="37" t="s">
        <v>16</v>
      </c>
      <c r="O24" s="11">
        <v>163.86160676416841</v>
      </c>
      <c r="P24" s="11">
        <v>112.5203721499218</v>
      </c>
      <c r="R24" s="12">
        <f t="shared" si="0"/>
        <v>-0.31332070781008226</v>
      </c>
    </row>
    <row r="25" spans="1:18" x14ac:dyDescent="0.2">
      <c r="A25" s="10"/>
      <c r="B25" s="37" t="s">
        <v>15</v>
      </c>
      <c r="C25" s="11">
        <v>38.596475202512373</v>
      </c>
      <c r="D25" s="11">
        <v>18.028309655321337</v>
      </c>
      <c r="E25" s="3"/>
      <c r="F25" s="12">
        <f t="shared" si="1"/>
        <v>-0.53290269226067011</v>
      </c>
      <c r="G25" s="10"/>
      <c r="H25" s="37" t="s">
        <v>15</v>
      </c>
      <c r="I25" s="11">
        <f t="shared" si="3"/>
        <v>46.222904188406297</v>
      </c>
      <c r="J25" s="11">
        <f t="shared" si="3"/>
        <v>28.538985373823635</v>
      </c>
      <c r="K25" s="3"/>
      <c r="L25" s="12">
        <f t="shared" si="2"/>
        <v>-0.38257913744455219</v>
      </c>
      <c r="M25" s="10"/>
      <c r="N25" s="37" t="s">
        <v>15</v>
      </c>
      <c r="O25" s="11">
        <v>84.81937939091867</v>
      </c>
      <c r="P25" s="11">
        <v>46.567295029144972</v>
      </c>
      <c r="R25" s="12">
        <f t="shared" si="0"/>
        <v>-0.45098283713532128</v>
      </c>
    </row>
    <row r="26" spans="1:18" ht="11.25" customHeight="1" thickBot="1" x14ac:dyDescent="0.25">
      <c r="A26" s="15"/>
      <c r="B26" s="16"/>
      <c r="C26" s="17"/>
      <c r="D26" s="17"/>
      <c r="E26" s="3"/>
      <c r="F26" s="18"/>
      <c r="G26" s="15"/>
      <c r="H26" s="16"/>
      <c r="I26" s="3"/>
      <c r="J26" s="3"/>
      <c r="K26" s="3"/>
      <c r="L26" s="18"/>
      <c r="M26" s="15"/>
      <c r="N26" s="16"/>
      <c r="O26" s="17"/>
      <c r="P26" s="17"/>
      <c r="R26" s="18"/>
    </row>
    <row r="27" spans="1:18" ht="26.25" thickBot="1" x14ac:dyDescent="0.25">
      <c r="A27" s="19"/>
      <c r="B27" s="40" t="s">
        <v>18</v>
      </c>
      <c r="C27" s="21">
        <f>C13+C22+C23+C24+C25</f>
        <v>3888.2598213330007</v>
      </c>
      <c r="D27" s="21">
        <f>D13+D22+D23+D24+D25</f>
        <v>3959.8094503794059</v>
      </c>
      <c r="E27" s="3"/>
      <c r="F27" s="22">
        <f>IF(C27,D27/C27-1,"")</f>
        <v>1.840145266369464E-2</v>
      </c>
      <c r="G27" s="19"/>
      <c r="H27" s="40" t="s">
        <v>18</v>
      </c>
      <c r="I27" s="21">
        <f>I13+I22+I23+I24+I25</f>
        <v>2961.3883895703461</v>
      </c>
      <c r="J27" s="21">
        <f>J13+J22+J23+J24+J25</f>
        <v>2802.6115529562421</v>
      </c>
      <c r="K27" s="3"/>
      <c r="L27" s="22">
        <f>IF(I27,J27/I27-1,"")</f>
        <v>-5.3615674719768913E-2</v>
      </c>
      <c r="M27" s="19"/>
      <c r="N27" s="40" t="s">
        <v>18</v>
      </c>
      <c r="O27" s="21">
        <f>SUM(O13,O22:O25)</f>
        <v>6849.6482109033468</v>
      </c>
      <c r="P27" s="21">
        <f>SUM(P13,P22:P25)</f>
        <v>6762.4210033356476</v>
      </c>
      <c r="R27" s="22">
        <f>IF(O27,P27/O27-1,"")</f>
        <v>-1.2734552911615182E-2</v>
      </c>
    </row>
    <row r="28" spans="1:18" s="15" customFormat="1" ht="6" customHeight="1" thickBot="1" x14ac:dyDescent="0.25">
      <c r="A28" s="23"/>
      <c r="B28" s="41"/>
      <c r="C28" s="17"/>
      <c r="D28" s="17"/>
      <c r="F28" s="18"/>
      <c r="G28" s="23"/>
      <c r="H28" s="41"/>
      <c r="I28" s="24"/>
      <c r="J28" s="24"/>
      <c r="L28" s="18"/>
      <c r="M28" s="23"/>
      <c r="N28" s="41"/>
      <c r="O28" s="17"/>
      <c r="P28" s="17"/>
      <c r="R28" s="18"/>
    </row>
    <row r="29" spans="1:18" ht="16.5" customHeight="1" outlineLevel="1" thickBot="1" x14ac:dyDescent="0.25">
      <c r="A29" s="15"/>
      <c r="B29" s="42" t="s">
        <v>19</v>
      </c>
      <c r="C29" s="21"/>
      <c r="D29" s="21"/>
      <c r="E29" s="3"/>
      <c r="F29" s="22" t="str">
        <f>IF(C29,D29/C29-1,"")</f>
        <v/>
      </c>
      <c r="G29" s="15"/>
      <c r="H29" s="42" t="s">
        <v>19</v>
      </c>
      <c r="I29" s="25"/>
      <c r="J29" s="25"/>
      <c r="K29" s="3"/>
      <c r="L29" s="22" t="str">
        <f>IF(I29,J29/I29-1,"")</f>
        <v/>
      </c>
      <c r="M29" s="15"/>
      <c r="N29" s="42" t="s">
        <v>19</v>
      </c>
      <c r="O29" s="21">
        <v>205.2163296471939</v>
      </c>
      <c r="P29" s="21">
        <v>299.41169921262986</v>
      </c>
      <c r="R29" s="22">
        <f>IF(O29,P29/O29-1,"")</f>
        <v>0.45900523475581023</v>
      </c>
    </row>
    <row r="30" spans="1:18" s="15" customFormat="1" ht="6" customHeight="1" x14ac:dyDescent="0.2">
      <c r="A30" s="23"/>
      <c r="B30" s="16"/>
      <c r="C30" s="17"/>
      <c r="D30" s="17"/>
      <c r="F30" s="18"/>
      <c r="G30" s="23"/>
      <c r="H30" s="16"/>
      <c r="I30" s="24"/>
      <c r="J30" s="24"/>
      <c r="L30" s="18"/>
      <c r="M30" s="23"/>
      <c r="N30" s="16"/>
      <c r="O30" s="17"/>
      <c r="P30" s="17"/>
      <c r="R30" s="18"/>
    </row>
    <row r="31" spans="1:18" ht="13.5" thickBot="1" x14ac:dyDescent="0.25">
      <c r="A31" s="10"/>
      <c r="B31" s="37" t="s">
        <v>17</v>
      </c>
      <c r="C31" s="11"/>
      <c r="D31" s="11"/>
      <c r="E31" s="3"/>
      <c r="F31" s="12" t="str">
        <f>IF(C31,D31/C31-1,"")</f>
        <v/>
      </c>
      <c r="G31" s="10"/>
      <c r="H31" s="37" t="s">
        <v>17</v>
      </c>
      <c r="I31" s="11"/>
      <c r="J31" s="11"/>
      <c r="K31" s="3"/>
      <c r="L31" s="12" t="str">
        <f>IF(I31,J31/I31-1,"")</f>
        <v/>
      </c>
      <c r="M31" s="10"/>
      <c r="N31" s="37" t="s">
        <v>17</v>
      </c>
      <c r="O31" s="11">
        <v>0</v>
      </c>
      <c r="P31" s="11">
        <v>0</v>
      </c>
      <c r="R31" s="12" t="str">
        <f>IF(O31,P31/O31-1,"")</f>
        <v/>
      </c>
    </row>
    <row r="32" spans="1:18" s="15" customFormat="1" ht="6" customHeight="1" outlineLevel="1" thickBot="1" x14ac:dyDescent="0.25">
      <c r="A32" s="23"/>
      <c r="B32" s="42"/>
      <c r="C32" s="26"/>
      <c r="D32" s="26"/>
      <c r="F32" s="18"/>
      <c r="G32" s="23"/>
      <c r="H32" s="42"/>
      <c r="I32" s="17"/>
      <c r="J32" s="17"/>
      <c r="L32" s="18"/>
      <c r="M32" s="23"/>
      <c r="N32" s="42"/>
      <c r="O32" s="17"/>
      <c r="P32" s="17"/>
      <c r="R32" s="18"/>
    </row>
    <row r="33" spans="1:18" ht="16.5" customHeight="1" outlineLevel="1" collapsed="1" thickBot="1" x14ac:dyDescent="0.25">
      <c r="A33" s="15"/>
      <c r="B33" s="20" t="s">
        <v>20</v>
      </c>
      <c r="C33" s="21"/>
      <c r="D33" s="21"/>
      <c r="E33" s="3"/>
      <c r="F33" s="22" t="str">
        <f>IF(C33,D33/C33-1,"")</f>
        <v/>
      </c>
      <c r="G33" s="15"/>
      <c r="H33" s="20" t="s">
        <v>20</v>
      </c>
      <c r="I33" s="21"/>
      <c r="J33" s="21"/>
      <c r="K33" s="3"/>
      <c r="L33" s="22" t="str">
        <f>IF(I33,J33/I33-1,"")</f>
        <v/>
      </c>
      <c r="M33" s="15"/>
      <c r="N33" s="20" t="s">
        <v>20</v>
      </c>
      <c r="O33" s="21">
        <f>O27+O29</f>
        <v>7054.8645405505404</v>
      </c>
      <c r="P33" s="21">
        <f>P27+P29</f>
        <v>7061.8327025482777</v>
      </c>
      <c r="R33" s="22">
        <f>IF(O33,P33/O33-1,"")</f>
        <v>9.8771024697708043E-4</v>
      </c>
    </row>
    <row r="34" spans="1:18" ht="18" customHeight="1" x14ac:dyDescent="0.2">
      <c r="A34" s="15"/>
      <c r="B34" s="15"/>
      <c r="C34" s="34"/>
      <c r="D34" s="34"/>
      <c r="E34" s="15"/>
      <c r="F34" s="15"/>
      <c r="G34" s="15"/>
      <c r="H34" s="15"/>
      <c r="I34" s="34"/>
      <c r="J34" s="34"/>
      <c r="K34" s="15"/>
      <c r="L34" s="15"/>
      <c r="M34" s="15"/>
      <c r="N34" s="6"/>
      <c r="O34" s="34"/>
      <c r="P34" s="34"/>
      <c r="R34" s="29"/>
    </row>
    <row r="35" spans="1:18" ht="18" customHeight="1" x14ac:dyDescent="0.25">
      <c r="A35" s="43" t="s">
        <v>21</v>
      </c>
      <c r="B35" s="44" t="s">
        <v>31</v>
      </c>
      <c r="C35" s="34"/>
      <c r="D35" s="34"/>
      <c r="E35" s="15"/>
      <c r="F35" s="15"/>
      <c r="G35" s="15"/>
      <c r="H35" s="15"/>
      <c r="I35" s="34"/>
      <c r="J35" s="34"/>
      <c r="K35" s="15"/>
      <c r="L35" s="15"/>
      <c r="M35" s="15"/>
      <c r="N35" s="30"/>
      <c r="O35" s="34"/>
      <c r="P35" s="34"/>
      <c r="Q35" s="32"/>
      <c r="R35" s="33"/>
    </row>
    <row r="36" spans="1:18" ht="18" customHeight="1" x14ac:dyDescent="0.2">
      <c r="A36" s="15"/>
      <c r="B36" s="15"/>
      <c r="C36" s="34"/>
      <c r="D36" s="34"/>
      <c r="E36" s="15"/>
      <c r="F36" s="15"/>
      <c r="G36" s="15"/>
      <c r="H36" s="15"/>
      <c r="I36" s="34"/>
      <c r="J36" s="34"/>
      <c r="K36" s="15"/>
      <c r="L36" s="15"/>
      <c r="M36" s="15"/>
      <c r="N36" s="30"/>
      <c r="O36" s="34"/>
      <c r="P36" s="34"/>
      <c r="Q36" s="32"/>
      <c r="R36" s="33"/>
    </row>
  </sheetData>
  <mergeCells count="3">
    <mergeCell ref="O9:R9"/>
    <mergeCell ref="C9:F9"/>
    <mergeCell ref="I9:L9"/>
  </mergeCells>
  <pageMargins left="0.43" right="0.43" top="0.39" bottom="0.51181102362204722" header="0.51181102362204722" footer="0.51181102362204722"/>
  <pageSetup paperSize="9" scale="24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 ZPL</vt:lpstr>
    </vt:vector>
  </TitlesOfParts>
  <Company>Europejski Fundusz Leasingowy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manie</dc:creator>
  <cp:lastModifiedBy>ZPL2</cp:lastModifiedBy>
  <dcterms:created xsi:type="dcterms:W3CDTF">2013-04-18T11:59:51Z</dcterms:created>
  <dcterms:modified xsi:type="dcterms:W3CDTF">2013-04-19T08:42:11Z</dcterms:modified>
</cp:coreProperties>
</file>