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lgo\OneDrive\Dokumenty\STATYSTYKA\2024\I kw 2024\"/>
    </mc:Choice>
  </mc:AlternateContent>
  <xr:revisionPtr revIDLastSave="0" documentId="13_ncr:1_{18325D3D-C43E-4249-81F3-4D6696F34306}" xr6:coauthVersionLast="47" xr6:coauthVersionMax="47" xr10:uidLastSave="{00000000-0000-0000-0000-000000000000}"/>
  <bookViews>
    <workbookView xWindow="-110" yWindow="-110" windowWidth="19420" windowHeight="10300" xr2:uid="{7C6533DC-80CD-4023-BC13-F7F12DA4297F}"/>
  </bookViews>
  <sheets>
    <sheet name="Pl" sheetId="2" r:id="rId1"/>
    <sheet name="Eng" sheetId="1" r:id="rId2"/>
  </sheets>
  <externalReferences>
    <externalReference r:id="rId3"/>
  </externalReferences>
  <definedNames>
    <definedName name="cx">'[1]Dane Le'!#REF!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0" i="2" l="1"/>
  <c r="F76" i="2"/>
  <c r="F75" i="2"/>
  <c r="F74" i="2"/>
  <c r="F73" i="2"/>
  <c r="F72" i="2"/>
  <c r="F71" i="2"/>
  <c r="F70" i="2"/>
  <c r="F69" i="2"/>
  <c r="F68" i="2"/>
  <c r="D67" i="2"/>
  <c r="C67" i="2"/>
  <c r="F67" i="2" s="1"/>
  <c r="F66" i="2"/>
  <c r="F65" i="2"/>
  <c r="D64" i="2"/>
  <c r="D78" i="2" s="1"/>
  <c r="D82" i="2" s="1"/>
  <c r="C64" i="2"/>
  <c r="C78" i="2" s="1"/>
  <c r="C82" i="2" s="1"/>
  <c r="F63" i="2"/>
  <c r="D63" i="2"/>
  <c r="C63" i="2"/>
  <c r="C60" i="2"/>
  <c r="F53" i="2"/>
  <c r="F49" i="2"/>
  <c r="F48" i="2"/>
  <c r="F47" i="2"/>
  <c r="F46" i="2"/>
  <c r="F45" i="2"/>
  <c r="F44" i="2"/>
  <c r="F43" i="2"/>
  <c r="F42" i="2"/>
  <c r="F41" i="2"/>
  <c r="D40" i="2"/>
  <c r="C40" i="2"/>
  <c r="F39" i="2"/>
  <c r="F38" i="2"/>
  <c r="D37" i="2"/>
  <c r="D51" i="2" s="1"/>
  <c r="D55" i="2" s="1"/>
  <c r="C37" i="2"/>
  <c r="C51" i="2" s="1"/>
  <c r="F36" i="2"/>
  <c r="D36" i="2"/>
  <c r="C36" i="2"/>
  <c r="C33" i="2"/>
  <c r="F27" i="2"/>
  <c r="F25" i="2"/>
  <c r="F21" i="2"/>
  <c r="F20" i="2"/>
  <c r="F19" i="2"/>
  <c r="F18" i="2"/>
  <c r="F17" i="2"/>
  <c r="F16" i="2"/>
  <c r="F15" i="2"/>
  <c r="F14" i="2"/>
  <c r="F13" i="2"/>
  <c r="D12" i="2"/>
  <c r="F12" i="2" s="1"/>
  <c r="C12" i="2"/>
  <c r="F11" i="2"/>
  <c r="F10" i="2"/>
  <c r="D9" i="2"/>
  <c r="D23" i="2" s="1"/>
  <c r="D29" i="2" s="1"/>
  <c r="C9" i="2"/>
  <c r="C23" i="2" s="1"/>
  <c r="F51" i="2" l="1"/>
  <c r="C55" i="2"/>
  <c r="F55" i="2" s="1"/>
  <c r="F9" i="2"/>
  <c r="F37" i="2"/>
  <c r="F40" i="2"/>
  <c r="F82" i="2"/>
  <c r="F23" i="2"/>
  <c r="C29" i="2"/>
  <c r="F29" i="2" s="1"/>
  <c r="F78" i="2"/>
  <c r="F64" i="2"/>
  <c r="F80" i="1"/>
  <c r="F74" i="1"/>
  <c r="F73" i="1"/>
  <c r="F71" i="1"/>
  <c r="F70" i="1"/>
  <c r="F66" i="1"/>
  <c r="F65" i="1"/>
  <c r="F53" i="1"/>
  <c r="F44" i="1"/>
  <c r="F43" i="1"/>
  <c r="F39" i="1"/>
  <c r="F27" i="1"/>
  <c r="F17" i="1"/>
  <c r="F10" i="1"/>
  <c r="F63" i="1"/>
  <c r="D63" i="1"/>
  <c r="C63" i="1"/>
  <c r="C60" i="1"/>
  <c r="F47" i="1" l="1"/>
  <c r="D64" i="1"/>
  <c r="D78" i="1" s="1"/>
  <c r="F48" i="1"/>
  <c r="F69" i="1"/>
  <c r="F18" i="1"/>
  <c r="F38" i="1"/>
  <c r="D40" i="1"/>
  <c r="F14" i="1"/>
  <c r="F20" i="1"/>
  <c r="F21" i="1"/>
  <c r="C12" i="1"/>
  <c r="D12" i="1"/>
  <c r="C9" i="1"/>
  <c r="C23" i="1" s="1"/>
  <c r="C29" i="1" s="1"/>
  <c r="D37" i="1"/>
  <c r="D51" i="1" s="1"/>
  <c r="D55" i="1" s="1"/>
  <c r="F12" i="1"/>
  <c r="F42" i="1"/>
  <c r="F13" i="1"/>
  <c r="F75" i="1"/>
  <c r="C33" i="1"/>
  <c r="C64" i="1"/>
  <c r="C78" i="1" s="1"/>
  <c r="F78" i="1" s="1"/>
  <c r="C37" i="1"/>
  <c r="C51" i="1" s="1"/>
  <c r="F51" i="1" s="1"/>
  <c r="F46" i="1"/>
  <c r="D82" i="1"/>
  <c r="F49" i="1"/>
  <c r="F68" i="1"/>
  <c r="C36" i="1"/>
  <c r="C40" i="1"/>
  <c r="C67" i="1"/>
  <c r="F45" i="1"/>
  <c r="F76" i="1"/>
  <c r="F11" i="1"/>
  <c r="F15" i="1"/>
  <c r="F19" i="1"/>
  <c r="F25" i="1"/>
  <c r="D36" i="1"/>
  <c r="D67" i="1"/>
  <c r="F41" i="1"/>
  <c r="F72" i="1"/>
  <c r="F36" i="1"/>
  <c r="F16" i="1"/>
  <c r="D9" i="1"/>
  <c r="F40" i="1" l="1"/>
  <c r="F64" i="1"/>
  <c r="F37" i="1"/>
  <c r="C82" i="1"/>
  <c r="C55" i="1"/>
  <c r="F55" i="1" s="1"/>
  <c r="F9" i="1"/>
  <c r="D23" i="1"/>
  <c r="F67" i="1"/>
  <c r="F82" i="1" l="1"/>
  <c r="D29" i="1"/>
  <c r="F23" i="1"/>
  <c r="F29" i="1" l="1"/>
</calcChain>
</file>

<file path=xl/sharedStrings.xml><?xml version="1.0" encoding="utf-8"?>
<sst xmlns="http://schemas.openxmlformats.org/spreadsheetml/2006/main" count="118" uniqueCount="55">
  <si>
    <t>Leases</t>
  </si>
  <si>
    <t>vehicles</t>
  </si>
  <si>
    <t>passenger</t>
  </si>
  <si>
    <t>commercial</t>
  </si>
  <si>
    <t>heavy vehicles</t>
  </si>
  <si>
    <t>typical trucks</t>
  </si>
  <si>
    <t>truck tractors</t>
  </si>
  <si>
    <t>semi trailers / trailers</t>
  </si>
  <si>
    <t>buses</t>
  </si>
  <si>
    <t>others</t>
  </si>
  <si>
    <t>machines</t>
  </si>
  <si>
    <t>IT</t>
  </si>
  <si>
    <t>ships, aircrafts</t>
  </si>
  <si>
    <t>equipment</t>
  </si>
  <si>
    <t>real estate - financing</t>
  </si>
  <si>
    <t>real estate - only management</t>
  </si>
  <si>
    <t>total leasing - financing</t>
  </si>
  <si>
    <t>Loans</t>
  </si>
  <si>
    <t>real estate</t>
  </si>
  <si>
    <t>total leasing</t>
  </si>
  <si>
    <t>Leases + loans</t>
  </si>
  <si>
    <t>total assets - financing</t>
  </si>
  <si>
    <t>MiU</t>
  </si>
  <si>
    <t>I-III 2024 vs I-III 2023</t>
  </si>
  <si>
    <t>I-III 2023</t>
  </si>
  <si>
    <t>I-III 2024</t>
  </si>
  <si>
    <t>I-III 24/
I-III 23</t>
  </si>
  <si>
    <t>Związek Polskiego Leasingu</t>
  </si>
  <si>
    <t>Finansowanie rynku po I kw 2024r. -  01.01.2024- 31.03.2024 ( wartość  netto w mln PLN )</t>
  </si>
  <si>
    <t>Leasing</t>
  </si>
  <si>
    <t>pojazdy</t>
  </si>
  <si>
    <t>osobowe</t>
  </si>
  <si>
    <t>cięzarowe do 3,5 t</t>
  </si>
  <si>
    <t>ciężarowe</t>
  </si>
  <si>
    <t>ciężarowe pow. 3,5 t</t>
  </si>
  <si>
    <t>ciągniki siodłowe</t>
  </si>
  <si>
    <t>naczepy/przyczepy</t>
  </si>
  <si>
    <t>autobusy</t>
  </si>
  <si>
    <t>inne</t>
  </si>
  <si>
    <t>samoloty, statki, kolej</t>
  </si>
  <si>
    <t>Ruchomości ( leasing  )</t>
  </si>
  <si>
    <t>Nieruchomości ( leasing  )</t>
  </si>
  <si>
    <t>Ogółem leasing+pożyczki</t>
  </si>
  <si>
    <t xml:space="preserve">Ogółem leasing </t>
  </si>
  <si>
    <t>Pożyczki</t>
  </si>
  <si>
    <t>Ruchomości ( pożyczki )</t>
  </si>
  <si>
    <t>Nieruchomości ( pożyczki )</t>
  </si>
  <si>
    <t>Ogółem  pożyczki</t>
  </si>
  <si>
    <t>Leasing i Pożyczki</t>
  </si>
  <si>
    <t>Ruchomości ( leasing+pożyczki )</t>
  </si>
  <si>
    <t>Nieruchomości ( leasing+pożyczki )</t>
  </si>
  <si>
    <t xml:space="preserve">Polish Leasing Association </t>
  </si>
  <si>
    <t>Market [m PLN] 1 Q 2024 ( 01.01.2024 - 31.03.2024)</t>
  </si>
  <si>
    <t>Warsaw, 2024.04.25</t>
  </si>
  <si>
    <t>Warszawa, 2024.04.25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</si>
</sst>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23" x14ac:knownFonts="1"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name val="Arial CE"/>
      <charset val="238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8"/>
      <color indexed="45"/>
      <name val="Arial"/>
      <family val="2"/>
    </font>
    <font>
      <b/>
      <sz val="12"/>
      <color indexed="45"/>
      <name val="Arial"/>
      <family val="2"/>
    </font>
    <font>
      <sz val="10"/>
      <color indexed="45"/>
      <name val="Arial"/>
      <family val="2"/>
    </font>
    <font>
      <sz val="10"/>
      <color theme="0" tint="-0.499984740745262"/>
      <name val="Arial"/>
      <family val="2"/>
      <charset val="238"/>
    </font>
    <font>
      <b/>
      <sz val="12"/>
      <color theme="0" tint="-0.499984740745262"/>
      <name val="Arial"/>
      <family val="2"/>
      <charset val="238"/>
    </font>
    <font>
      <sz val="8"/>
      <name val="Arial"/>
      <family val="2"/>
      <charset val="238"/>
    </font>
    <font>
      <b/>
      <sz val="16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45"/>
      <name val="Arial"/>
      <family val="2"/>
      <charset val="238"/>
    </font>
    <font>
      <b/>
      <sz val="12"/>
      <name val="Arial"/>
      <family val="2"/>
      <charset val="238"/>
    </font>
    <font>
      <b/>
      <sz val="16"/>
      <color indexed="8"/>
      <name val="Arial"/>
      <family val="2"/>
    </font>
    <font>
      <b/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EB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64"/>
      </left>
      <right style="thin">
        <color indexed="55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0" fontId="1" fillId="0" borderId="0" applyBorder="0"/>
  </cellStyleXfs>
  <cellXfs count="63">
    <xf numFmtId="0" fontId="0" fillId="0" borderId="0" xfId="0"/>
    <xf numFmtId="0" fontId="2" fillId="0" borderId="0" xfId="2" applyFont="1"/>
    <xf numFmtId="0" fontId="3" fillId="0" borderId="0" xfId="2" applyFont="1" applyAlignment="1">
      <alignment vertical="center"/>
    </xf>
    <xf numFmtId="0" fontId="1" fillId="0" borderId="0" xfId="2"/>
    <xf numFmtId="0" fontId="4" fillId="0" borderId="0" xfId="2" applyFont="1" applyAlignment="1">
      <alignment horizontal="center" vertical="center" wrapText="1"/>
    </xf>
    <xf numFmtId="0" fontId="5" fillId="0" borderId="0" xfId="2" applyFont="1" applyAlignment="1">
      <alignment vertical="center"/>
    </xf>
    <xf numFmtId="0" fontId="6" fillId="0" borderId="0" xfId="2" applyFont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164" fontId="2" fillId="0" borderId="0" xfId="1" applyNumberFormat="1" applyFont="1" applyFill="1" applyBorder="1" applyAlignment="1">
      <alignment vertical="center"/>
    </xf>
    <xf numFmtId="0" fontId="8" fillId="3" borderId="2" xfId="2" applyFont="1" applyFill="1" applyBorder="1" applyAlignment="1">
      <alignment vertical="center"/>
    </xf>
    <xf numFmtId="165" fontId="1" fillId="0" borderId="2" xfId="2" applyNumberFormat="1" applyBorder="1" applyAlignment="1">
      <alignment vertical="center"/>
    </xf>
    <xf numFmtId="164" fontId="2" fillId="3" borderId="2" xfId="1" applyNumberFormat="1" applyFont="1" applyFill="1" applyBorder="1" applyAlignment="1">
      <alignment vertical="center"/>
    </xf>
    <xf numFmtId="0" fontId="2" fillId="3" borderId="2" xfId="2" applyFont="1" applyFill="1" applyBorder="1" applyAlignment="1">
      <alignment horizontal="left" vertical="center" indent="1"/>
    </xf>
    <xf numFmtId="165" fontId="2" fillId="0" borderId="2" xfId="2" applyNumberFormat="1" applyFont="1" applyBorder="1" applyAlignment="1">
      <alignment vertical="center"/>
    </xf>
    <xf numFmtId="165" fontId="9" fillId="3" borderId="2" xfId="2" applyNumberFormat="1" applyFont="1" applyFill="1" applyBorder="1" applyAlignment="1">
      <alignment vertical="center"/>
    </xf>
    <xf numFmtId="0" fontId="2" fillId="3" borderId="2" xfId="2" applyFont="1" applyFill="1" applyBorder="1" applyAlignment="1">
      <alignment horizontal="left" vertical="center" indent="2"/>
    </xf>
    <xf numFmtId="0" fontId="9" fillId="0" borderId="0" xfId="2" applyFont="1"/>
    <xf numFmtId="164" fontId="10" fillId="0" borderId="0" xfId="1" applyNumberFormat="1" applyFont="1" applyFill="1" applyBorder="1" applyAlignment="1">
      <alignment vertical="center"/>
    </xf>
    <xf numFmtId="0" fontId="10" fillId="3" borderId="3" xfId="2" applyFont="1" applyFill="1" applyBorder="1" applyAlignment="1">
      <alignment vertical="center"/>
    </xf>
    <xf numFmtId="165" fontId="10" fillId="0" borderId="4" xfId="2" applyNumberFormat="1" applyFont="1" applyBorder="1" applyAlignment="1">
      <alignment vertical="center"/>
    </xf>
    <xf numFmtId="165" fontId="10" fillId="0" borderId="5" xfId="2" applyNumberFormat="1" applyFont="1" applyBorder="1" applyAlignment="1">
      <alignment vertical="center"/>
    </xf>
    <xf numFmtId="164" fontId="10" fillId="0" borderId="6" xfId="1" applyNumberFormat="1" applyFont="1" applyFill="1" applyBorder="1" applyAlignment="1">
      <alignment vertical="center"/>
    </xf>
    <xf numFmtId="0" fontId="10" fillId="0" borderId="3" xfId="2" applyFont="1" applyBorder="1" applyAlignment="1">
      <alignment vertical="center"/>
    </xf>
    <xf numFmtId="164" fontId="10" fillId="3" borderId="6" xfId="1" applyNumberFormat="1" applyFont="1" applyFill="1" applyBorder="1" applyAlignment="1">
      <alignment vertical="center"/>
    </xf>
    <xf numFmtId="164" fontId="11" fillId="0" borderId="0" xfId="1" applyNumberFormat="1" applyFont="1" applyFill="1" applyBorder="1" applyAlignment="1">
      <alignment vertical="center"/>
    </xf>
    <xf numFmtId="0" fontId="12" fillId="0" borderId="0" xfId="2" applyFont="1" applyBorder="1" applyAlignment="1">
      <alignment vertical="center"/>
    </xf>
    <xf numFmtId="165" fontId="12" fillId="0" borderId="0" xfId="2" applyNumberFormat="1" applyFont="1" applyBorder="1" applyAlignment="1">
      <alignment vertical="center"/>
    </xf>
    <xf numFmtId="0" fontId="13" fillId="0" borderId="0" xfId="2" applyFont="1" applyBorder="1"/>
    <xf numFmtId="0" fontId="10" fillId="0" borderId="0" xfId="2" applyFont="1" applyBorder="1" applyAlignment="1">
      <alignment vertical="center"/>
    </xf>
    <xf numFmtId="165" fontId="10" fillId="0" borderId="0" xfId="2" applyNumberFormat="1" applyFont="1" applyBorder="1" applyAlignment="1">
      <alignment vertical="center"/>
    </xf>
    <xf numFmtId="0" fontId="8" fillId="0" borderId="0" xfId="2" applyFont="1" applyAlignment="1">
      <alignment vertical="center"/>
    </xf>
    <xf numFmtId="165" fontId="9" fillId="0" borderId="0" xfId="2" applyNumberFormat="1" applyFont="1" applyAlignment="1">
      <alignment vertical="center"/>
    </xf>
    <xf numFmtId="3" fontId="2" fillId="0" borderId="0" xfId="2" applyNumberFormat="1" applyFont="1" applyAlignment="1">
      <alignment vertical="center"/>
    </xf>
    <xf numFmtId="9" fontId="9" fillId="0" borderId="0" xfId="1" applyFont="1" applyFill="1"/>
    <xf numFmtId="165" fontId="9" fillId="0" borderId="0" xfId="1" applyNumberFormat="1" applyFont="1" applyFill="1"/>
    <xf numFmtId="3" fontId="2" fillId="0" borderId="0" xfId="2" applyNumberFormat="1" applyFont="1"/>
    <xf numFmtId="0" fontId="1" fillId="0" borderId="0" xfId="2" applyBorder="1"/>
    <xf numFmtId="0" fontId="14" fillId="0" borderId="0" xfId="2" applyFont="1"/>
    <xf numFmtId="165" fontId="14" fillId="0" borderId="0" xfId="2" applyNumberFormat="1" applyFont="1"/>
    <xf numFmtId="0" fontId="15" fillId="0" borderId="0" xfId="2" applyFont="1" applyAlignment="1">
      <alignment vertical="center"/>
    </xf>
    <xf numFmtId="0" fontId="15" fillId="0" borderId="0" xfId="2" applyFont="1" applyBorder="1" applyAlignment="1">
      <alignment vertical="center"/>
    </xf>
    <xf numFmtId="0" fontId="14" fillId="0" borderId="0" xfId="2" applyFont="1" applyBorder="1"/>
    <xf numFmtId="9" fontId="2" fillId="0" borderId="0" xfId="1" applyFont="1" applyFill="1" applyBorder="1"/>
    <xf numFmtId="0" fontId="2" fillId="0" borderId="0" xfId="2" applyFont="1" applyBorder="1"/>
    <xf numFmtId="166" fontId="2" fillId="0" borderId="0" xfId="2" applyNumberFormat="1" applyFont="1" applyBorder="1"/>
    <xf numFmtId="0" fontId="17" fillId="4" borderId="0" xfId="2" applyFont="1" applyFill="1"/>
    <xf numFmtId="0" fontId="18" fillId="4" borderId="2" xfId="2" applyFont="1" applyFill="1" applyBorder="1" applyAlignment="1">
      <alignment vertical="center"/>
    </xf>
    <xf numFmtId="0" fontId="16" fillId="4" borderId="2" xfId="2" applyFont="1" applyFill="1" applyBorder="1" applyAlignment="1">
      <alignment horizontal="left" vertical="center" indent="1"/>
    </xf>
    <xf numFmtId="0" fontId="16" fillId="4" borderId="2" xfId="2" applyFont="1" applyFill="1" applyBorder="1" applyAlignment="1">
      <alignment horizontal="left" vertical="center" indent="2"/>
    </xf>
    <xf numFmtId="0" fontId="18" fillId="4" borderId="0" xfId="2" applyFont="1" applyFill="1" applyAlignment="1">
      <alignment vertical="center"/>
    </xf>
    <xf numFmtId="0" fontId="18" fillId="4" borderId="3" xfId="2" applyFont="1" applyFill="1" applyBorder="1" applyAlignment="1">
      <alignment vertical="center" wrapText="1"/>
    </xf>
    <xf numFmtId="0" fontId="19" fillId="4" borderId="0" xfId="2" applyFont="1" applyFill="1" applyBorder="1" applyAlignment="1">
      <alignment vertical="center"/>
    </xf>
    <xf numFmtId="0" fontId="18" fillId="4" borderId="3" xfId="2" applyFont="1" applyFill="1" applyBorder="1" applyAlignment="1">
      <alignment vertical="center"/>
    </xf>
    <xf numFmtId="0" fontId="20" fillId="4" borderId="7" xfId="2" applyFont="1" applyFill="1" applyBorder="1" applyAlignment="1">
      <alignment vertical="center"/>
    </xf>
    <xf numFmtId="0" fontId="2" fillId="4" borderId="0" xfId="2" applyFont="1" applyFill="1"/>
    <xf numFmtId="0" fontId="3" fillId="4" borderId="0" xfId="2" applyFont="1" applyFill="1" applyAlignment="1">
      <alignment vertical="center"/>
    </xf>
    <xf numFmtId="0" fontId="1" fillId="4" borderId="0" xfId="2" applyFill="1"/>
    <xf numFmtId="0" fontId="5" fillId="4" borderId="0" xfId="2" applyFont="1" applyFill="1" applyAlignment="1">
      <alignment vertical="center"/>
    </xf>
    <xf numFmtId="0" fontId="21" fillId="4" borderId="0" xfId="2" applyFont="1" applyFill="1" applyAlignment="1">
      <alignment vertical="center"/>
    </xf>
    <xf numFmtId="0" fontId="22" fillId="4" borderId="0" xfId="2" applyFont="1" applyFill="1"/>
    <xf numFmtId="0" fontId="4" fillId="0" borderId="0" xfId="2" applyFont="1" applyAlignment="1">
      <alignment horizontal="center" vertical="center" wrapText="1"/>
    </xf>
    <xf numFmtId="0" fontId="21" fillId="4" borderId="0" xfId="2" applyFont="1" applyFill="1" applyAlignment="1">
      <alignment vertical="center"/>
    </xf>
    <xf numFmtId="0" fontId="0" fillId="4" borderId="0" xfId="0" applyFill="1"/>
  </cellXfs>
  <cellStyles count="3">
    <cellStyle name="Normalny" xfId="0" builtinId="0"/>
    <cellStyle name="Normalny_Leasing market at the end of 2005" xfId="2" xr:uid="{64CC5936-91EC-43DB-B840-8A8E5C716710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2023 (leasing) 
</a:t>
            </a:r>
          </a:p>
        </c:rich>
      </c:tx>
      <c:layout>
        <c:manualLayout>
          <c:xMode val="edge"/>
          <c:yMode val="edge"/>
          <c:x val="0.14853949672939484"/>
          <c:y val="0.8122668074333986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6E0-420F-849C-BE9041B8975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6E0-420F-849C-BE9041B8975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6E0-420F-849C-BE9041B8975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56E0-420F-849C-BE9041B8975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56E0-420F-849C-BE9041B8975A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56E0-420F-849C-BE9041B8975A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56E0-420F-849C-BE9041B8975A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56E0-420F-849C-BE9041B8975A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56E0-420F-849C-BE9041B8975A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56E0-420F-849C-BE9041B8975A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(Pl!$B$9,Pl!$B$18:$B$21)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(Pl!$C$9,Pl!$C$18:$C$21)</c:f>
              <c:numCache>
                <c:formatCode>#\ ##0.0</c:formatCode>
                <c:ptCount val="5"/>
                <c:pt idx="0">
                  <c:v>15555.273190192765</c:v>
                </c:pt>
                <c:pt idx="1">
                  <c:v>3903.7201704277682</c:v>
                </c:pt>
                <c:pt idx="2">
                  <c:v>187.72799914640555</c:v>
                </c:pt>
                <c:pt idx="3">
                  <c:v>310.70833063618244</c:v>
                </c:pt>
                <c:pt idx="4">
                  <c:v>86.070101165348007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6E0-420F-849C-BE9041B8975A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2023 (pożyczki)</a:t>
            </a:r>
          </a:p>
        </c:rich>
      </c:tx>
      <c:layout>
        <c:manualLayout>
          <c:xMode val="edge"/>
          <c:yMode val="edge"/>
          <c:x val="0.1053617314229164"/>
          <c:y val="0.815250477278494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889-44A0-B307-6CE61C25569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889-44A0-B307-6CE61C25569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889-44A0-B307-6CE61C25569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889-44A0-B307-6CE61C25569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889-44A0-B307-6CE61C255694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7889-44A0-B307-6CE61C255694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7889-44A0-B307-6CE61C255694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7889-44A0-B307-6CE61C255694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7889-44A0-B307-6CE61C255694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7889-44A0-B307-6CE61C255694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(Pl!$B$37,Pl!$B$46:$B$49)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(Pl!$C$37,Pl!$C$46:$C$49)</c:f>
              <c:numCache>
                <c:formatCode>#\ ##0.0</c:formatCode>
                <c:ptCount val="5"/>
                <c:pt idx="0">
                  <c:v>903.46792703401672</c:v>
                </c:pt>
                <c:pt idx="1">
                  <c:v>1823.4466973070832</c:v>
                </c:pt>
                <c:pt idx="2">
                  <c:v>48.369725543562133</c:v>
                </c:pt>
                <c:pt idx="3">
                  <c:v>8.5821282079794976</c:v>
                </c:pt>
                <c:pt idx="4">
                  <c:v>18.892744324134011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889-44A0-B307-6CE61C255694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</a:t>
            </a:r>
          </a:p>
          <a:p>
            <a:pPr>
              <a:defRPr/>
            </a:pPr>
            <a:r>
              <a:rPr lang="pl-PL"/>
              <a:t>2023 (Leasing + pożyczki) </a:t>
            </a:r>
          </a:p>
        </c:rich>
      </c:tx>
      <c:layout>
        <c:manualLayout>
          <c:xMode val="edge"/>
          <c:yMode val="edge"/>
          <c:x val="0.11932702266541417"/>
          <c:y val="0.830756378558900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C07-4810-8D0C-79C051426E6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C07-4810-8D0C-79C051426E6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C07-4810-8D0C-79C051426E6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6C07-4810-8D0C-79C051426E6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6C07-4810-8D0C-79C051426E66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6C07-4810-8D0C-79C051426E66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6C07-4810-8D0C-79C051426E66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6C07-4810-8D0C-79C051426E66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6C07-4810-8D0C-79C051426E66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6C07-4810-8D0C-79C051426E66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(Pl!$B$64,Pl!$B$73:$B$76)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(Pl!$C$64,Pl!$C$73:$C$76)</c:f>
              <c:numCache>
                <c:formatCode>#\ ##0.0</c:formatCode>
                <c:ptCount val="5"/>
                <c:pt idx="0">
                  <c:v>16458.741117226782</c:v>
                </c:pt>
                <c:pt idx="1">
                  <c:v>5727.1668677348516</c:v>
                </c:pt>
                <c:pt idx="2">
                  <c:v>236.09772468996769</c:v>
                </c:pt>
                <c:pt idx="3">
                  <c:v>319.29045884416195</c:v>
                </c:pt>
                <c:pt idx="4">
                  <c:v>104.96284548948202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C07-4810-8D0C-79C051426E66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</a:t>
            </a:r>
            <a:r>
              <a:rPr lang="pl-PL" baseline="0"/>
              <a:t>   </a:t>
            </a:r>
            <a:r>
              <a:rPr lang="pl-PL"/>
              <a:t>2024 (leasing) 
</a:t>
            </a:r>
          </a:p>
        </c:rich>
      </c:tx>
      <c:layout>
        <c:manualLayout>
          <c:xMode val="edge"/>
          <c:yMode val="edge"/>
          <c:x val="0.12674021620142309"/>
          <c:y val="0.792568066578483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7A0-460B-962B-A3E22A5E87D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7A0-460B-962B-A3E22A5E87D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7A0-460B-962B-A3E22A5E87D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7A0-460B-962B-A3E22A5E87D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7A0-460B-962B-A3E22A5E87D0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B7A0-460B-962B-A3E22A5E87D0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B7A0-460B-962B-A3E22A5E87D0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B7A0-460B-962B-A3E22A5E87D0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B7A0-460B-962B-A3E22A5E87D0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B7A0-460B-962B-A3E22A5E87D0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(Pl!$B$9,Pl!$B$18:$B$21)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(Pl!$D$9,Pl!$D$18:$D$21)</c:f>
              <c:numCache>
                <c:formatCode>#\ ##0.0</c:formatCode>
                <c:ptCount val="5"/>
                <c:pt idx="0">
                  <c:v>18663.623081205751</c:v>
                </c:pt>
                <c:pt idx="1">
                  <c:v>4081.0139294559481</c:v>
                </c:pt>
                <c:pt idx="2">
                  <c:v>173.45318043394064</c:v>
                </c:pt>
                <c:pt idx="3">
                  <c:v>283.53174390919253</c:v>
                </c:pt>
                <c:pt idx="4">
                  <c:v>111.12099391783011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7A0-460B-962B-A3E22A5E87D0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</a:t>
            </a:r>
            <a:r>
              <a:rPr lang="pl-PL" baseline="0"/>
              <a:t> </a:t>
            </a:r>
          </a:p>
          <a:p>
            <a:pPr>
              <a:defRPr/>
            </a:pPr>
            <a:r>
              <a:rPr lang="pl-PL"/>
              <a:t>2024 (pożyczki)</a:t>
            </a:r>
          </a:p>
        </c:rich>
      </c:tx>
      <c:layout>
        <c:manualLayout>
          <c:xMode val="edge"/>
          <c:yMode val="edge"/>
          <c:x val="0.13598846754550056"/>
          <c:y val="0.8187082279218537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AAA-4368-A7C6-9052F0CC7F7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AAA-4368-A7C6-9052F0CC7F7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AAA-4368-A7C6-9052F0CC7F7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AAA-4368-A7C6-9052F0CC7F7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AAA-4368-A7C6-9052F0CC7F7E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BAAA-4368-A7C6-9052F0CC7F7E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BAAA-4368-A7C6-9052F0CC7F7E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BAAA-4368-A7C6-9052F0CC7F7E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BAAA-4368-A7C6-9052F0CC7F7E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BAAA-4368-A7C6-9052F0CC7F7E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(Pl!$B$37,Pl!$B$46:$B$49)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(Pl!$D$37,Pl!$D$46:$D$49)</c:f>
              <c:numCache>
                <c:formatCode>#\ ##0.0</c:formatCode>
                <c:ptCount val="5"/>
                <c:pt idx="0">
                  <c:v>959.153069134725</c:v>
                </c:pt>
                <c:pt idx="1">
                  <c:v>1828.1828024645231</c:v>
                </c:pt>
                <c:pt idx="2">
                  <c:v>76.258164121151964</c:v>
                </c:pt>
                <c:pt idx="3">
                  <c:v>26.733766752841252</c:v>
                </c:pt>
                <c:pt idx="4">
                  <c:v>12.944710149614721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AAA-4368-A7C6-9052F0CC7F7E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</a:t>
            </a:r>
          </a:p>
          <a:p>
            <a:pPr>
              <a:defRPr/>
            </a:pPr>
            <a:r>
              <a:rPr lang="pl-PL"/>
              <a:t>2024 (Lleasing + pożyczki) </a:t>
            </a:r>
          </a:p>
        </c:rich>
      </c:tx>
      <c:layout>
        <c:manualLayout>
          <c:xMode val="edge"/>
          <c:yMode val="edge"/>
          <c:x val="0.10621713111181437"/>
          <c:y val="0.81346016136417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534-488E-A4AF-38D4778F961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534-488E-A4AF-38D4778F961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534-488E-A4AF-38D4778F961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534-488E-A4AF-38D4778F961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534-488E-A4AF-38D4778F9616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B534-488E-A4AF-38D4778F9616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B534-488E-A4AF-38D4778F9616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B534-488E-A4AF-38D4778F9616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B534-488E-A4AF-38D4778F9616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B534-488E-A4AF-38D4778F9616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(Pl!$B$64,Pl!$B$73:$B$76)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(Pl!$D$64,Pl!$D$73:$D$76)</c:f>
              <c:numCache>
                <c:formatCode>#\ ##0.0</c:formatCode>
                <c:ptCount val="5"/>
                <c:pt idx="0">
                  <c:v>19622.776150340473</c:v>
                </c:pt>
                <c:pt idx="1">
                  <c:v>5909.1967319204714</c:v>
                </c:pt>
                <c:pt idx="2">
                  <c:v>249.71134455509261</c:v>
                </c:pt>
                <c:pt idx="3">
                  <c:v>310.26551066203376</c:v>
                </c:pt>
                <c:pt idx="4">
                  <c:v>124.06570406744483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534-488E-A4AF-38D4778F9616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IQ 2023 (Leases) 
</a:t>
            </a:r>
          </a:p>
        </c:rich>
      </c:tx>
      <c:layout>
        <c:manualLayout>
          <c:xMode val="edge"/>
          <c:yMode val="edge"/>
          <c:x val="0.14853949672939484"/>
          <c:y val="0.8122668074333986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5B4-4728-B7BF-C250E095653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5B4-4728-B7BF-C250E095653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5B4-4728-B7BF-C250E095653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65B4-4728-B7BF-C250E095653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65B4-4728-B7BF-C250E0956531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65B4-4728-B7BF-C250E0956531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65B4-4728-B7BF-C250E0956531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65B4-4728-B7BF-C250E0956531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65B4-4728-B7BF-C250E0956531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65B4-4728-B7BF-C250E0956531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(Eng!$B$9,Eng!$B$18:$B$21)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(Eng!$C$9,Eng!$C$18:$C$21)</c:f>
              <c:numCache>
                <c:formatCode>#\ ##0.0</c:formatCode>
                <c:ptCount val="5"/>
                <c:pt idx="0">
                  <c:v>15555.273190192765</c:v>
                </c:pt>
                <c:pt idx="1">
                  <c:v>3903.7201704277682</c:v>
                </c:pt>
                <c:pt idx="2">
                  <c:v>187.72799914640555</c:v>
                </c:pt>
                <c:pt idx="3">
                  <c:v>310.70833063618244</c:v>
                </c:pt>
                <c:pt idx="4">
                  <c:v>86.070101165348007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5B4-4728-B7BF-C250E0956531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IQ 2023 (Loans)</a:t>
            </a:r>
          </a:p>
        </c:rich>
      </c:tx>
      <c:layout>
        <c:manualLayout>
          <c:xMode val="edge"/>
          <c:yMode val="edge"/>
          <c:x val="0.1053617314229164"/>
          <c:y val="0.815250477278494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885A-4093-9EF8-7353F50B474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885A-4093-9EF8-7353F50B474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885A-4093-9EF8-7353F50B474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885A-4093-9EF8-7353F50B474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885A-4093-9EF8-7353F50B474C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885A-4093-9EF8-7353F50B474C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885A-4093-9EF8-7353F50B474C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885A-4093-9EF8-7353F50B474C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885A-4093-9EF8-7353F50B474C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885A-4093-9EF8-7353F50B474C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(Eng!$B$37,Eng!$B$46:$B$49)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(Eng!$C$37,Eng!$C$46:$C$49)</c:f>
              <c:numCache>
                <c:formatCode>#\ ##0.0</c:formatCode>
                <c:ptCount val="5"/>
                <c:pt idx="0">
                  <c:v>903.46792703401672</c:v>
                </c:pt>
                <c:pt idx="1">
                  <c:v>1823.4466973070832</c:v>
                </c:pt>
                <c:pt idx="2">
                  <c:v>48.369725543562133</c:v>
                </c:pt>
                <c:pt idx="3">
                  <c:v>8.5821282079794976</c:v>
                </c:pt>
                <c:pt idx="4">
                  <c:v>18.892744324134011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85A-4093-9EF8-7353F50B474C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IQ 2023 (Leases + Loans) </a:t>
            </a:r>
          </a:p>
        </c:rich>
      </c:tx>
      <c:layout>
        <c:manualLayout>
          <c:xMode val="edge"/>
          <c:yMode val="edge"/>
          <c:x val="0.11932702266541417"/>
          <c:y val="0.830756378558900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2222-430B-AEED-79FB34C000B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2222-430B-AEED-79FB34C000B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2222-430B-AEED-79FB34C000B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2222-430B-AEED-79FB34C000B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2222-430B-AEED-79FB34C000B5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2222-430B-AEED-79FB34C000B5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2222-430B-AEED-79FB34C000B5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2222-430B-AEED-79FB34C000B5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2222-430B-AEED-79FB34C000B5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2222-430B-AEED-79FB34C000B5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(Eng!$B$64,Eng!$B$73:$B$76)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(Eng!$C$64,Eng!$C$73:$C$76)</c:f>
              <c:numCache>
                <c:formatCode>#\ ##0.0</c:formatCode>
                <c:ptCount val="5"/>
                <c:pt idx="0">
                  <c:v>16458.741117226782</c:v>
                </c:pt>
                <c:pt idx="1">
                  <c:v>5727.1668677348516</c:v>
                </c:pt>
                <c:pt idx="2">
                  <c:v>236.09772468996769</c:v>
                </c:pt>
                <c:pt idx="3">
                  <c:v>319.29045884416195</c:v>
                </c:pt>
                <c:pt idx="4">
                  <c:v>104.96284548948202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222-430B-AEED-79FB34C000B5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IQ  2024 (Leases) 
</a:t>
            </a:r>
          </a:p>
        </c:rich>
      </c:tx>
      <c:layout>
        <c:manualLayout>
          <c:xMode val="edge"/>
          <c:yMode val="edge"/>
          <c:x val="0.12674021620142309"/>
          <c:y val="0.792568066578483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59C-4D92-AA10-A88740AB329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59C-4D92-AA10-A88740AB329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59C-4D92-AA10-A88740AB329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059C-4D92-AA10-A88740AB329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059C-4D92-AA10-A88740AB329D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059C-4D92-AA10-A88740AB329D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059C-4D92-AA10-A88740AB329D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059C-4D92-AA10-A88740AB329D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059C-4D92-AA10-A88740AB329D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059C-4D92-AA10-A88740AB329D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(Eng!$B$9,Eng!$B$18:$B$21)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(Eng!$D$9,Eng!$D$18:$D$21)</c:f>
              <c:numCache>
                <c:formatCode>#\ ##0.0</c:formatCode>
                <c:ptCount val="5"/>
                <c:pt idx="0">
                  <c:v>18663.623081205751</c:v>
                </c:pt>
                <c:pt idx="1">
                  <c:v>4081.0139294559481</c:v>
                </c:pt>
                <c:pt idx="2">
                  <c:v>173.45318043394064</c:v>
                </c:pt>
                <c:pt idx="3">
                  <c:v>283.53174390919253</c:v>
                </c:pt>
                <c:pt idx="4">
                  <c:v>111.12099391783011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59C-4D92-AA10-A88740AB329D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IQ 2024 (Loans)</a:t>
            </a:r>
          </a:p>
        </c:rich>
      </c:tx>
      <c:layout>
        <c:manualLayout>
          <c:xMode val="edge"/>
          <c:yMode val="edge"/>
          <c:x val="0.13598846754550056"/>
          <c:y val="0.8187082279218537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BCB-4C31-9C58-18DB5447AF3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BCB-4C31-9C58-18DB5447AF3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BCB-4C31-9C58-18DB5447AF3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6BCB-4C31-9C58-18DB5447AF3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6BCB-4C31-9C58-18DB5447AF3F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6BCB-4C31-9C58-18DB5447AF3F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6BCB-4C31-9C58-18DB5447AF3F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6BCB-4C31-9C58-18DB5447AF3F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6BCB-4C31-9C58-18DB5447AF3F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6BCB-4C31-9C58-18DB5447AF3F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(Eng!$B$37,Eng!$B$46:$B$49)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(Eng!$D$37,Eng!$D$46:$D$49)</c:f>
              <c:numCache>
                <c:formatCode>#\ ##0.0</c:formatCode>
                <c:ptCount val="5"/>
                <c:pt idx="0">
                  <c:v>959.153069134725</c:v>
                </c:pt>
                <c:pt idx="1">
                  <c:v>1828.1828024645231</c:v>
                </c:pt>
                <c:pt idx="2">
                  <c:v>76.258164121151964</c:v>
                </c:pt>
                <c:pt idx="3">
                  <c:v>26.733766752841252</c:v>
                </c:pt>
                <c:pt idx="4">
                  <c:v>12.944710149614721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BCB-4C31-9C58-18DB5447AF3F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IQ 2024 (Leases + Loans) </a:t>
            </a:r>
          </a:p>
        </c:rich>
      </c:tx>
      <c:layout>
        <c:manualLayout>
          <c:xMode val="edge"/>
          <c:yMode val="edge"/>
          <c:x val="0.10621713111181437"/>
          <c:y val="0.81346016136417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C2EA-47C9-B2D4-BB2A6F84E39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C2EA-47C9-B2D4-BB2A6F84E39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C2EA-47C9-B2D4-BB2A6F84E39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C2EA-47C9-B2D4-BB2A6F84E39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C2EA-47C9-B2D4-BB2A6F84E39F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C2EA-47C9-B2D4-BB2A6F84E39F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C2EA-47C9-B2D4-BB2A6F84E39F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C2EA-47C9-B2D4-BB2A6F84E39F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C2EA-47C9-B2D4-BB2A6F84E39F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C2EA-47C9-B2D4-BB2A6F84E39F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(Eng!$B$64,Eng!$B$73:$B$76)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(Eng!$D$64,Eng!$D$73:$D$76)</c:f>
              <c:numCache>
                <c:formatCode>#\ ##0.0</c:formatCode>
                <c:ptCount val="5"/>
                <c:pt idx="0">
                  <c:v>19622.776150340473</c:v>
                </c:pt>
                <c:pt idx="1">
                  <c:v>5909.1967319204714</c:v>
                </c:pt>
                <c:pt idx="2">
                  <c:v>249.71134455509261</c:v>
                </c:pt>
                <c:pt idx="3">
                  <c:v>310.26551066203376</c:v>
                </c:pt>
                <c:pt idx="4">
                  <c:v>124.06570406744483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2EA-47C9-B2D4-BB2A6F84E39F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255842</xdr:colOff>
      <xdr:row>6</xdr:row>
      <xdr:rowOff>110406</xdr:rowOff>
    </xdr:from>
    <xdr:to>
      <xdr:col>9</xdr:col>
      <xdr:colOff>433803</xdr:colOff>
      <xdr:row>29</xdr:row>
      <xdr:rowOff>224851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3F62AE8C-A94D-4082-93F1-9CC5339583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200280</xdr:colOff>
      <xdr:row>35</xdr:row>
      <xdr:rowOff>28226</xdr:rowOff>
    </xdr:from>
    <xdr:to>
      <xdr:col>9</xdr:col>
      <xdr:colOff>378241</xdr:colOff>
      <xdr:row>56</xdr:row>
      <xdr:rowOff>71234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FE2AAF03-3148-4756-BF84-F81D586974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247905</xdr:colOff>
      <xdr:row>62</xdr:row>
      <xdr:rowOff>93426</xdr:rowOff>
    </xdr:from>
    <xdr:to>
      <xdr:col>9</xdr:col>
      <xdr:colOff>425866</xdr:colOff>
      <xdr:row>83</xdr:row>
      <xdr:rowOff>136434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91659F3A-6E28-40C9-AF1A-1616B92080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271293</xdr:colOff>
      <xdr:row>7</xdr:row>
      <xdr:rowOff>7219</xdr:rowOff>
    </xdr:from>
    <xdr:to>
      <xdr:col>14</xdr:col>
      <xdr:colOff>92066</xdr:colOff>
      <xdr:row>30</xdr:row>
      <xdr:rowOff>50226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76FA43D0-F553-4144-B15D-59034341B2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271293</xdr:colOff>
      <xdr:row>35</xdr:row>
      <xdr:rowOff>28226</xdr:rowOff>
    </xdr:from>
    <xdr:to>
      <xdr:col>14</xdr:col>
      <xdr:colOff>92066</xdr:colOff>
      <xdr:row>56</xdr:row>
      <xdr:rowOff>71234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CF175F5C-A808-45E2-9812-0AD45832A0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271293</xdr:colOff>
      <xdr:row>62</xdr:row>
      <xdr:rowOff>77551</xdr:rowOff>
    </xdr:from>
    <xdr:to>
      <xdr:col>14</xdr:col>
      <xdr:colOff>92066</xdr:colOff>
      <xdr:row>83</xdr:row>
      <xdr:rowOff>120559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97394C4-B5C5-47A3-A188-5CEB06FF41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255842</xdr:colOff>
      <xdr:row>6</xdr:row>
      <xdr:rowOff>110406</xdr:rowOff>
    </xdr:from>
    <xdr:to>
      <xdr:col>9</xdr:col>
      <xdr:colOff>433803</xdr:colOff>
      <xdr:row>29</xdr:row>
      <xdr:rowOff>224851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F8014055-6400-421B-9C70-9B0625E2B8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200280</xdr:colOff>
      <xdr:row>35</xdr:row>
      <xdr:rowOff>28226</xdr:rowOff>
    </xdr:from>
    <xdr:to>
      <xdr:col>9</xdr:col>
      <xdr:colOff>378241</xdr:colOff>
      <xdr:row>56</xdr:row>
      <xdr:rowOff>71234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6BD166BB-E4A8-4E3B-8658-824EA1DEE4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247905</xdr:colOff>
      <xdr:row>62</xdr:row>
      <xdr:rowOff>93426</xdr:rowOff>
    </xdr:from>
    <xdr:to>
      <xdr:col>9</xdr:col>
      <xdr:colOff>425866</xdr:colOff>
      <xdr:row>83</xdr:row>
      <xdr:rowOff>136434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B870FDF5-5976-45AF-A2BA-668244B49B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271293</xdr:colOff>
      <xdr:row>7</xdr:row>
      <xdr:rowOff>7219</xdr:rowOff>
    </xdr:from>
    <xdr:to>
      <xdr:col>14</xdr:col>
      <xdr:colOff>92066</xdr:colOff>
      <xdr:row>30</xdr:row>
      <xdr:rowOff>50226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EBAD585D-3C54-472F-9AEE-41E4F5E530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271293</xdr:colOff>
      <xdr:row>35</xdr:row>
      <xdr:rowOff>28226</xdr:rowOff>
    </xdr:from>
    <xdr:to>
      <xdr:col>14</xdr:col>
      <xdr:colOff>92066</xdr:colOff>
      <xdr:row>56</xdr:row>
      <xdr:rowOff>71234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8B0EEB51-2FB5-43D3-BED3-B808296E13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271293</xdr:colOff>
      <xdr:row>62</xdr:row>
      <xdr:rowOff>77551</xdr:rowOff>
    </xdr:from>
    <xdr:to>
      <xdr:col>14</xdr:col>
      <xdr:colOff>92066</xdr:colOff>
      <xdr:row>83</xdr:row>
      <xdr:rowOff>120559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2FC617F8-CFCF-446F-BB70-9E1814BD8B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pac/Documents/Analizy/SZACOWANIE%20RYNKU%20LEASINGU%20-%20ZPL/2024/03%202024/model%20pelny/%23%23Szacunek%20rynku%20leasingu%20Q1%202024%20(24%2004%202024)%20v2%20MaN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działy DL"/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/>
      <sheetData sheetId="1">
        <row r="9">
          <cell r="N9" t="str">
            <v>vehicles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6DA56-5A1F-48CD-BF36-270FA0802A37}">
  <sheetPr>
    <tabColor rgb="FFEB0000"/>
    <pageSetUpPr fitToPage="1"/>
  </sheetPr>
  <dimension ref="A1:R86"/>
  <sheetViews>
    <sheetView showGridLines="0" tabSelected="1" topLeftCell="A76" zoomScale="120" zoomScaleNormal="120" workbookViewId="0">
      <selection activeCell="B9" sqref="B9:D29"/>
    </sheetView>
  </sheetViews>
  <sheetFormatPr defaultColWidth="9.1796875" defaultRowHeight="12.5" outlineLevelRow="1" x14ac:dyDescent="0.25"/>
  <cols>
    <col min="1" max="1" width="6.26953125" style="1" customWidth="1"/>
    <col min="2" max="2" width="37" style="1" bestFit="1" customWidth="1"/>
    <col min="3" max="4" width="10.453125" style="1" customWidth="1"/>
    <col min="5" max="5" width="8.26953125" style="1" customWidth="1"/>
    <col min="6" max="6" width="9" style="1" customWidth="1"/>
    <col min="7" max="7" width="11" style="1" customWidth="1"/>
    <col min="8" max="8" width="37" style="1" bestFit="1" customWidth="1"/>
    <col min="9" max="9" width="10.453125" style="1" customWidth="1"/>
    <col min="10" max="10" width="11.1796875" style="1" customWidth="1"/>
    <col min="11" max="11" width="9.26953125" style="1" customWidth="1"/>
    <col min="12" max="12" width="11.7265625" style="1" customWidth="1"/>
    <col min="13" max="13" width="10" style="1" customWidth="1"/>
    <col min="14" max="14" width="31.1796875" style="3" customWidth="1"/>
    <col min="15" max="15" width="10.26953125" style="3" customWidth="1"/>
    <col min="16" max="16" width="12.1796875" style="3" customWidth="1"/>
    <col min="17" max="17" width="5.54296875" style="3" customWidth="1"/>
    <col min="18" max="18" width="10" style="1" bestFit="1" customWidth="1"/>
    <col min="19" max="19" width="9" style="3" customWidth="1"/>
    <col min="20" max="20" width="10.453125" style="3" customWidth="1"/>
    <col min="21" max="23" width="9.1796875" style="3"/>
    <col min="24" max="24" width="8.453125" style="3" customWidth="1"/>
    <col min="25" max="25" width="2.453125" style="3" customWidth="1"/>
    <col min="26" max="16384" width="9.1796875" style="3"/>
  </cols>
  <sheetData>
    <row r="1" spans="1:18" s="45" customFormat="1" ht="20" x14ac:dyDescent="0.4">
      <c r="A1" s="45" t="s">
        <v>27</v>
      </c>
    </row>
    <row r="2" spans="1:18" s="45" customFormat="1" ht="20" x14ac:dyDescent="0.4"/>
    <row r="3" spans="1:18" s="45" customFormat="1" ht="20" x14ac:dyDescent="0.4">
      <c r="A3" s="45" t="s">
        <v>28</v>
      </c>
    </row>
    <row r="4" spans="1:18" ht="18" x14ac:dyDescent="0.25">
      <c r="B4" s="2" t="s">
        <v>29</v>
      </c>
      <c r="C4" s="3"/>
      <c r="D4" s="3"/>
      <c r="E4" s="3"/>
      <c r="G4" s="3"/>
      <c r="H4" s="3"/>
      <c r="I4" s="3"/>
      <c r="J4" s="3"/>
      <c r="K4" s="3"/>
      <c r="L4" s="3"/>
      <c r="M4" s="3"/>
      <c r="R4" s="3"/>
    </row>
    <row r="5" spans="1:18" ht="45" customHeight="1" x14ac:dyDescent="0.25">
      <c r="A5" s="4"/>
      <c r="B5" s="3"/>
      <c r="C5" s="60" t="s">
        <v>23</v>
      </c>
      <c r="D5" s="60"/>
      <c r="E5" s="60"/>
      <c r="F5" s="60"/>
      <c r="G5" s="3"/>
      <c r="H5" s="3"/>
      <c r="I5" s="3"/>
      <c r="J5" s="3"/>
      <c r="K5" s="3"/>
      <c r="L5" s="3"/>
      <c r="M5" s="3"/>
      <c r="R5" s="3"/>
    </row>
    <row r="6" spans="1:18" ht="15.75" customHeight="1" x14ac:dyDescent="0.25">
      <c r="A6" s="4"/>
      <c r="B6" s="5"/>
      <c r="C6" s="4"/>
      <c r="D6" s="4"/>
      <c r="E6" s="4"/>
      <c r="F6" s="4"/>
      <c r="G6" s="3"/>
      <c r="H6" s="3"/>
      <c r="I6" s="3"/>
      <c r="J6" s="3"/>
      <c r="K6" s="3"/>
      <c r="L6" s="3"/>
      <c r="M6" s="3"/>
      <c r="R6" s="3"/>
    </row>
    <row r="7" spans="1:18" x14ac:dyDescent="0.25">
      <c r="B7" s="3"/>
      <c r="C7" s="3"/>
      <c r="D7" s="3"/>
      <c r="E7" s="3"/>
      <c r="G7" s="3"/>
      <c r="H7" s="3"/>
      <c r="I7" s="3"/>
      <c r="J7" s="3"/>
      <c r="K7" s="3"/>
      <c r="L7" s="3"/>
      <c r="M7" s="3"/>
      <c r="R7" s="3"/>
    </row>
    <row r="8" spans="1:18" ht="21" x14ac:dyDescent="0.25">
      <c r="A8" s="6"/>
      <c r="B8" s="3"/>
      <c r="C8" s="7" t="s">
        <v>24</v>
      </c>
      <c r="D8" s="7" t="s">
        <v>25</v>
      </c>
      <c r="E8" s="3"/>
      <c r="F8" s="7" t="s">
        <v>26</v>
      </c>
      <c r="G8" s="3"/>
      <c r="H8" s="3"/>
      <c r="I8" s="3"/>
      <c r="J8" s="3"/>
      <c r="K8" s="3"/>
      <c r="L8" s="3"/>
      <c r="M8" s="3"/>
      <c r="R8" s="3"/>
    </row>
    <row r="9" spans="1:18" ht="13" x14ac:dyDescent="0.25">
      <c r="A9" s="8"/>
      <c r="B9" s="46" t="s">
        <v>30</v>
      </c>
      <c r="C9" s="10">
        <f>SUM(C10:C11,C13:C17)</f>
        <v>15555.273190192765</v>
      </c>
      <c r="D9" s="10">
        <f>SUM(D10:D11,D13:D17)</f>
        <v>18663.623081205751</v>
      </c>
      <c r="E9" s="3"/>
      <c r="F9" s="11">
        <f t="shared" ref="F9:F21" si="0">IF(C9,D9/C9-1,"")</f>
        <v>0.19982612024922375</v>
      </c>
      <c r="G9" s="3"/>
      <c r="H9" s="3"/>
      <c r="I9" s="3"/>
      <c r="J9" s="3"/>
      <c r="K9" s="3"/>
      <c r="L9" s="3"/>
      <c r="M9" s="3"/>
      <c r="R9" s="3"/>
    </row>
    <row r="10" spans="1:18" x14ac:dyDescent="0.25">
      <c r="A10" s="8"/>
      <c r="B10" s="47" t="s">
        <v>31</v>
      </c>
      <c r="C10" s="13">
        <v>8787.1881759134467</v>
      </c>
      <c r="D10" s="13">
        <v>11939.982835932129</v>
      </c>
      <c r="F10" s="11">
        <f t="shared" si="0"/>
        <v>0.35879448543742409</v>
      </c>
      <c r="G10" s="3"/>
      <c r="H10" s="3"/>
      <c r="I10" s="3"/>
      <c r="J10" s="3"/>
      <c r="K10" s="3"/>
      <c r="L10" s="3"/>
      <c r="M10" s="3"/>
      <c r="R10" s="3"/>
    </row>
    <row r="11" spans="1:18" x14ac:dyDescent="0.25">
      <c r="A11" s="8"/>
      <c r="B11" s="47" t="s">
        <v>32</v>
      </c>
      <c r="C11" s="13">
        <v>1522.8358370215517</v>
      </c>
      <c r="D11" s="13">
        <v>2064.2112165998637</v>
      </c>
      <c r="F11" s="11">
        <f t="shared" si="0"/>
        <v>0.35550475397083159</v>
      </c>
      <c r="G11" s="3"/>
      <c r="H11" s="3"/>
      <c r="I11" s="3"/>
      <c r="J11" s="3"/>
      <c r="K11" s="3"/>
      <c r="L11" s="3"/>
      <c r="M11" s="3"/>
      <c r="R11" s="3"/>
    </row>
    <row r="12" spans="1:18" x14ac:dyDescent="0.25">
      <c r="A12" s="8"/>
      <c r="B12" s="47" t="s">
        <v>33</v>
      </c>
      <c r="C12" s="14">
        <f>SUM(C13:C16)</f>
        <v>5067.7912856072699</v>
      </c>
      <c r="D12" s="14">
        <f>SUM(D13:D16)</f>
        <v>4440.1880244171598</v>
      </c>
      <c r="F12" s="11">
        <f t="shared" si="0"/>
        <v>-0.12384157630416404</v>
      </c>
      <c r="G12" s="3"/>
      <c r="H12" s="3"/>
      <c r="I12" s="3"/>
      <c r="J12" s="3"/>
      <c r="K12" s="3"/>
      <c r="L12" s="3"/>
      <c r="M12" s="3"/>
      <c r="R12" s="3"/>
    </row>
    <row r="13" spans="1:18" x14ac:dyDescent="0.25">
      <c r="A13" s="8"/>
      <c r="B13" s="48" t="s">
        <v>34</v>
      </c>
      <c r="C13" s="13">
        <v>936.94286096944552</v>
      </c>
      <c r="D13" s="13">
        <v>990.74944695036231</v>
      </c>
      <c r="E13" s="16"/>
      <c r="F13" s="11">
        <f t="shared" si="0"/>
        <v>5.7427820011610509E-2</v>
      </c>
      <c r="G13" s="3"/>
      <c r="H13" s="3"/>
      <c r="I13" s="3"/>
      <c r="J13" s="3"/>
      <c r="K13" s="3"/>
      <c r="L13" s="3"/>
      <c r="M13" s="3"/>
      <c r="R13" s="3"/>
    </row>
    <row r="14" spans="1:18" x14ac:dyDescent="0.25">
      <c r="A14" s="8"/>
      <c r="B14" s="48" t="s">
        <v>35</v>
      </c>
      <c r="C14" s="13">
        <v>2710.3511517501702</v>
      </c>
      <c r="D14" s="13">
        <v>2291.6868865784963</v>
      </c>
      <c r="E14" s="16"/>
      <c r="F14" s="11">
        <f t="shared" si="0"/>
        <v>-0.15446864326097653</v>
      </c>
      <c r="G14" s="3"/>
      <c r="H14" s="3"/>
      <c r="I14" s="3"/>
      <c r="J14" s="3"/>
      <c r="K14" s="3"/>
      <c r="L14" s="3"/>
      <c r="M14" s="3"/>
      <c r="R14" s="3"/>
    </row>
    <row r="15" spans="1:18" x14ac:dyDescent="0.25">
      <c r="A15" s="8"/>
      <c r="B15" s="48" t="s">
        <v>36</v>
      </c>
      <c r="C15" s="13">
        <v>1205.1259303843719</v>
      </c>
      <c r="D15" s="13">
        <v>844.91095800989808</v>
      </c>
      <c r="E15" s="16"/>
      <c r="F15" s="11">
        <f t="shared" si="0"/>
        <v>-0.29890234978147401</v>
      </c>
      <c r="G15" s="3"/>
      <c r="H15" s="3"/>
      <c r="I15" s="3"/>
      <c r="J15" s="3"/>
      <c r="K15" s="3"/>
      <c r="L15" s="3"/>
      <c r="M15" s="3"/>
      <c r="R15" s="3"/>
    </row>
    <row r="16" spans="1:18" x14ac:dyDescent="0.25">
      <c r="A16" s="8"/>
      <c r="B16" s="48" t="s">
        <v>37</v>
      </c>
      <c r="C16" s="13">
        <v>215.37134250328211</v>
      </c>
      <c r="D16" s="13">
        <v>312.84073287840346</v>
      </c>
      <c r="E16" s="16"/>
      <c r="F16" s="11">
        <f t="shared" si="0"/>
        <v>0.45256434417980174</v>
      </c>
      <c r="G16" s="3"/>
      <c r="H16" s="3"/>
      <c r="I16" s="3"/>
      <c r="J16" s="3"/>
      <c r="K16" s="3"/>
      <c r="L16" s="3"/>
      <c r="M16" s="3"/>
      <c r="R16" s="3"/>
    </row>
    <row r="17" spans="1:18" x14ac:dyDescent="0.25">
      <c r="A17" s="8"/>
      <c r="B17" s="47" t="s">
        <v>38</v>
      </c>
      <c r="C17" s="13">
        <v>177.45789165049575</v>
      </c>
      <c r="D17" s="13">
        <v>219.24100425659395</v>
      </c>
      <c r="F17" s="11">
        <f t="shared" si="0"/>
        <v>0.23545367420678165</v>
      </c>
      <c r="G17" s="3"/>
      <c r="H17" s="3"/>
      <c r="I17" s="3"/>
      <c r="J17" s="3"/>
      <c r="K17" s="3"/>
      <c r="L17" s="3"/>
      <c r="M17" s="3"/>
      <c r="R17" s="3"/>
    </row>
    <row r="18" spans="1:18" ht="13" x14ac:dyDescent="0.25">
      <c r="A18" s="8"/>
      <c r="B18" s="46" t="s">
        <v>22</v>
      </c>
      <c r="C18" s="10">
        <v>3903.7201704277682</v>
      </c>
      <c r="D18" s="10">
        <v>4081.0139294559481</v>
      </c>
      <c r="E18" s="3"/>
      <c r="F18" s="11">
        <f t="shared" si="0"/>
        <v>4.5416615763407053E-2</v>
      </c>
      <c r="G18" s="3"/>
      <c r="H18" s="3"/>
      <c r="I18" s="3"/>
      <c r="J18" s="3"/>
      <c r="K18" s="3"/>
      <c r="L18" s="3"/>
      <c r="M18" s="3"/>
      <c r="R18" s="3"/>
    </row>
    <row r="19" spans="1:18" ht="13" x14ac:dyDescent="0.25">
      <c r="A19" s="8"/>
      <c r="B19" s="46" t="s">
        <v>11</v>
      </c>
      <c r="C19" s="10">
        <v>187.72799914640555</v>
      </c>
      <c r="D19" s="10">
        <v>173.45318043394064</v>
      </c>
      <c r="E19" s="3"/>
      <c r="F19" s="11">
        <f t="shared" si="0"/>
        <v>-7.6039902291465067E-2</v>
      </c>
      <c r="G19" s="3"/>
      <c r="H19" s="3"/>
      <c r="I19" s="3"/>
      <c r="J19" s="3"/>
      <c r="K19" s="3"/>
      <c r="L19" s="3"/>
      <c r="M19" s="3"/>
      <c r="R19" s="3"/>
    </row>
    <row r="20" spans="1:18" ht="13" x14ac:dyDescent="0.25">
      <c r="A20" s="8"/>
      <c r="B20" s="46" t="s">
        <v>39</v>
      </c>
      <c r="C20" s="10">
        <v>310.70833063618244</v>
      </c>
      <c r="D20" s="10">
        <v>283.53174390919253</v>
      </c>
      <c r="E20" s="3"/>
      <c r="F20" s="11">
        <f t="shared" si="0"/>
        <v>-8.7466553186215545E-2</v>
      </c>
      <c r="G20" s="3"/>
      <c r="H20" s="3"/>
      <c r="I20" s="3"/>
      <c r="J20" s="3"/>
      <c r="K20" s="3"/>
      <c r="L20" s="3"/>
      <c r="M20" s="3"/>
      <c r="R20" s="3"/>
    </row>
    <row r="21" spans="1:18" ht="13" x14ac:dyDescent="0.25">
      <c r="A21" s="8"/>
      <c r="B21" s="46" t="s">
        <v>38</v>
      </c>
      <c r="C21" s="10">
        <v>86.070101165348007</v>
      </c>
      <c r="D21" s="10">
        <v>111.12099391783011</v>
      </c>
      <c r="E21" s="3"/>
      <c r="F21" s="11">
        <f t="shared" si="0"/>
        <v>0.29105220527575759</v>
      </c>
      <c r="G21" s="3"/>
      <c r="H21" s="3"/>
      <c r="I21" s="3"/>
      <c r="J21" s="3"/>
      <c r="K21" s="3"/>
      <c r="L21" s="3"/>
      <c r="M21" s="3"/>
      <c r="R21" s="3"/>
    </row>
    <row r="22" spans="1:18" ht="11.25" customHeight="1" thickBot="1" x14ac:dyDescent="0.3">
      <c r="A22" s="3"/>
      <c r="B22" s="49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R22" s="3"/>
    </row>
    <row r="23" spans="1:18" ht="16" thickBot="1" x14ac:dyDescent="0.3">
      <c r="A23" s="17"/>
      <c r="B23" s="50" t="s">
        <v>40</v>
      </c>
      <c r="C23" s="19">
        <f>SUM(C9,C18:C21)</f>
        <v>20043.499791568469</v>
      </c>
      <c r="D23" s="20">
        <f>SUM(D9,D18:D21)</f>
        <v>23312.742928922664</v>
      </c>
      <c r="E23" s="3"/>
      <c r="F23" s="23">
        <f>IF(C23,D23/C23-1,"")</f>
        <v>0.16310739997260559</v>
      </c>
      <c r="G23" s="3"/>
      <c r="H23" s="3"/>
      <c r="I23" s="3"/>
      <c r="J23" s="3"/>
      <c r="K23" s="3"/>
      <c r="L23" s="3"/>
      <c r="M23" s="3"/>
      <c r="R23" s="3"/>
    </row>
    <row r="24" spans="1:18" ht="6" customHeight="1" thickBot="1" x14ac:dyDescent="0.3">
      <c r="A24" s="24"/>
      <c r="B24" s="51"/>
      <c r="C24" s="26"/>
      <c r="D24" s="26"/>
      <c r="E24" s="27"/>
      <c r="F24" s="24"/>
      <c r="G24" s="3"/>
      <c r="H24" s="3"/>
      <c r="I24" s="3"/>
      <c r="J24" s="3"/>
      <c r="K24" s="3"/>
      <c r="L24" s="3"/>
      <c r="M24" s="3"/>
      <c r="R24" s="3"/>
    </row>
    <row r="25" spans="1:18" ht="16.5" customHeight="1" thickBot="1" x14ac:dyDescent="0.3">
      <c r="A25" s="3"/>
      <c r="B25" s="52" t="s">
        <v>41</v>
      </c>
      <c r="C25" s="19">
        <v>213.10589933952332</v>
      </c>
      <c r="D25" s="20">
        <v>212.72558817777775</v>
      </c>
      <c r="E25" s="3"/>
      <c r="F25" s="21">
        <f>IF(C25,D25/C25-1,"")</f>
        <v>-1.7846111389889785E-3</v>
      </c>
      <c r="G25" s="3"/>
      <c r="H25" s="3"/>
      <c r="I25" s="3"/>
      <c r="J25" s="3"/>
      <c r="K25" s="3"/>
      <c r="L25" s="3"/>
      <c r="M25" s="3"/>
      <c r="R25" s="3"/>
    </row>
    <row r="26" spans="1:18" ht="6" hidden="1" customHeight="1" outlineLevel="1" thickBot="1" x14ac:dyDescent="0.3">
      <c r="A26" s="24"/>
      <c r="B26" s="49"/>
      <c r="C26" s="26"/>
      <c r="D26" s="26"/>
      <c r="E26" s="27"/>
      <c r="F26" s="24"/>
      <c r="G26" s="3"/>
      <c r="H26" s="3"/>
      <c r="I26" s="3"/>
      <c r="J26" s="3"/>
      <c r="K26" s="3"/>
      <c r="L26" s="3"/>
      <c r="M26" s="3"/>
      <c r="R26" s="3"/>
    </row>
    <row r="27" spans="1:18" ht="16" hidden="1" outlineLevel="1" thickBot="1" x14ac:dyDescent="0.3">
      <c r="A27" s="8"/>
      <c r="B27" s="53" t="s">
        <v>42</v>
      </c>
      <c r="C27" s="19" t="e">
        <v>#REF!</v>
      </c>
      <c r="D27" s="20" t="e">
        <v>#REF!</v>
      </c>
      <c r="E27" s="3"/>
      <c r="F27" s="21" t="e">
        <f>IF(C27,D27/C27-1,"")</f>
        <v>#REF!</v>
      </c>
      <c r="G27" s="3"/>
      <c r="H27" s="3"/>
      <c r="I27" s="3"/>
      <c r="J27" s="3"/>
      <c r="K27" s="3"/>
      <c r="L27" s="3"/>
      <c r="M27" s="3"/>
      <c r="R27" s="3"/>
    </row>
    <row r="28" spans="1:18" ht="6" customHeight="1" collapsed="1" thickBot="1" x14ac:dyDescent="0.3">
      <c r="A28" s="24"/>
      <c r="B28" s="49"/>
      <c r="C28" s="31"/>
      <c r="D28" s="31"/>
      <c r="E28" s="3"/>
      <c r="F28" s="32"/>
      <c r="G28" s="3"/>
      <c r="H28" s="3"/>
      <c r="I28" s="3"/>
      <c r="J28" s="3"/>
      <c r="K28" s="3"/>
      <c r="L28" s="3"/>
      <c r="M28" s="3"/>
      <c r="R28" s="3"/>
    </row>
    <row r="29" spans="1:18" ht="16.5" customHeight="1" collapsed="1" thickBot="1" x14ac:dyDescent="0.3">
      <c r="A29" s="3"/>
      <c r="B29" s="53" t="s">
        <v>43</v>
      </c>
      <c r="C29" s="19">
        <f>C23+C25</f>
        <v>20256.605690907993</v>
      </c>
      <c r="D29" s="20">
        <f>D23+D25</f>
        <v>23525.468517100442</v>
      </c>
      <c r="E29" s="3"/>
      <c r="F29" s="21">
        <f>IF(C29,D29/C29-1,"")</f>
        <v>0.16137268385787107</v>
      </c>
      <c r="G29" s="3"/>
      <c r="H29" s="3"/>
      <c r="I29" s="3"/>
      <c r="J29" s="3"/>
      <c r="K29" s="3"/>
      <c r="L29" s="3"/>
      <c r="M29" s="3"/>
      <c r="R29" s="3"/>
    </row>
    <row r="30" spans="1:18" ht="18" customHeight="1" x14ac:dyDescent="0.25">
      <c r="A30" s="3"/>
      <c r="B30" s="5"/>
      <c r="C30" s="33"/>
      <c r="D30" s="34"/>
      <c r="E30" s="3"/>
      <c r="F30" s="35"/>
      <c r="G30" s="3"/>
      <c r="H30" s="3"/>
      <c r="I30" s="3"/>
      <c r="J30" s="3"/>
      <c r="K30" s="3"/>
      <c r="L30" s="3"/>
      <c r="M30" s="3"/>
      <c r="R30" s="3"/>
    </row>
    <row r="31" spans="1:18" ht="18" x14ac:dyDescent="0.25">
      <c r="B31" s="2" t="s">
        <v>44</v>
      </c>
      <c r="C31" s="3"/>
      <c r="D31" s="3"/>
      <c r="E31" s="3"/>
      <c r="G31" s="3"/>
      <c r="H31" s="3"/>
      <c r="I31" s="3"/>
      <c r="J31" s="3"/>
      <c r="K31" s="3"/>
      <c r="L31" s="3"/>
      <c r="M31" s="3"/>
      <c r="R31" s="3"/>
    </row>
    <row r="32" spans="1:18" x14ac:dyDescent="0.25">
      <c r="B32" s="3"/>
      <c r="C32" s="3"/>
      <c r="D32" s="3"/>
      <c r="E32" s="3"/>
      <c r="G32" s="3"/>
      <c r="H32" s="3"/>
      <c r="I32" s="3"/>
      <c r="J32" s="3"/>
      <c r="K32" s="3"/>
      <c r="L32" s="3"/>
      <c r="M32" s="3"/>
      <c r="R32" s="3"/>
    </row>
    <row r="33" spans="1:18" ht="45" customHeight="1" x14ac:dyDescent="0.25">
      <c r="A33" s="4"/>
      <c r="B33" s="3"/>
      <c r="C33" s="60" t="str">
        <f>C$5</f>
        <v>I-III 2024 vs I-III 2023</v>
      </c>
      <c r="D33" s="60"/>
      <c r="E33" s="60"/>
      <c r="F33" s="60"/>
      <c r="G33" s="3"/>
      <c r="H33" s="3"/>
      <c r="I33" s="3"/>
      <c r="J33" s="3"/>
      <c r="K33" s="3"/>
      <c r="L33" s="3"/>
      <c r="M33" s="3"/>
      <c r="R33" s="3"/>
    </row>
    <row r="34" spans="1:18" ht="15.75" customHeight="1" x14ac:dyDescent="0.25">
      <c r="A34" s="4"/>
      <c r="B34" s="5"/>
      <c r="C34" s="4"/>
      <c r="D34" s="4"/>
      <c r="E34" s="4"/>
      <c r="F34" s="4"/>
      <c r="G34" s="3"/>
      <c r="H34" s="3"/>
      <c r="I34" s="3"/>
      <c r="J34" s="3"/>
      <c r="K34" s="3"/>
      <c r="L34" s="3"/>
      <c r="M34" s="3"/>
      <c r="R34" s="3"/>
    </row>
    <row r="35" spans="1:18" x14ac:dyDescent="0.25">
      <c r="B35" s="3"/>
      <c r="C35" s="3"/>
      <c r="D35" s="3"/>
      <c r="E35" s="3"/>
      <c r="G35" s="3"/>
      <c r="H35" s="3"/>
      <c r="I35" s="3"/>
      <c r="J35" s="3"/>
      <c r="K35" s="3"/>
      <c r="L35" s="3"/>
      <c r="M35" s="3"/>
      <c r="R35" s="3"/>
    </row>
    <row r="36" spans="1:18" ht="21" x14ac:dyDescent="0.25">
      <c r="A36" s="6"/>
      <c r="B36" s="3"/>
      <c r="C36" s="7" t="str">
        <f>C$8</f>
        <v>I-III 2023</v>
      </c>
      <c r="D36" s="7" t="str">
        <f>D$8</f>
        <v>I-III 2024</v>
      </c>
      <c r="E36" s="3"/>
      <c r="F36" s="7" t="str">
        <f>F$8</f>
        <v>I-III 24/
I-III 23</v>
      </c>
      <c r="G36" s="3"/>
      <c r="H36" s="3"/>
      <c r="I36" s="3"/>
      <c r="J36" s="3"/>
      <c r="K36" s="3"/>
      <c r="L36" s="3"/>
      <c r="M36" s="3"/>
      <c r="R36" s="3"/>
    </row>
    <row r="37" spans="1:18" ht="13" x14ac:dyDescent="0.25">
      <c r="A37" s="8"/>
      <c r="B37" s="46" t="s">
        <v>30</v>
      </c>
      <c r="C37" s="10">
        <f>SUM(C38:C39,C41:C45)</f>
        <v>903.46792703401672</v>
      </c>
      <c r="D37" s="10">
        <f>SUM(D38:D39,D41:D45)</f>
        <v>959.153069134725</v>
      </c>
      <c r="E37" s="3"/>
      <c r="F37" s="11">
        <f t="shared" ref="F37:F49" si="1">IF(C37,D37/C37-1,"")</f>
        <v>6.163488535062478E-2</v>
      </c>
      <c r="G37" s="3"/>
      <c r="H37" s="3"/>
      <c r="I37" s="3"/>
      <c r="J37" s="3"/>
      <c r="K37" s="3"/>
      <c r="L37" s="3"/>
      <c r="M37" s="3"/>
      <c r="R37" s="3"/>
    </row>
    <row r="38" spans="1:18" x14ac:dyDescent="0.25">
      <c r="A38" s="8"/>
      <c r="B38" s="47" t="s">
        <v>31</v>
      </c>
      <c r="C38" s="13">
        <v>458.53499233132931</v>
      </c>
      <c r="D38" s="13">
        <v>515.79732811598694</v>
      </c>
      <c r="F38" s="11">
        <f t="shared" si="1"/>
        <v>0.12488105977150998</v>
      </c>
      <c r="G38" s="3"/>
      <c r="H38" s="3"/>
      <c r="I38" s="3"/>
      <c r="J38" s="3"/>
      <c r="K38" s="3"/>
      <c r="L38" s="3"/>
      <c r="M38" s="3"/>
      <c r="R38" s="3"/>
    </row>
    <row r="39" spans="1:18" x14ac:dyDescent="0.25">
      <c r="A39" s="8"/>
      <c r="B39" s="47" t="s">
        <v>32</v>
      </c>
      <c r="C39" s="13">
        <v>58.375361308722724</v>
      </c>
      <c r="D39" s="13">
        <v>113.29710541577529</v>
      </c>
      <c r="F39" s="11">
        <f t="shared" si="1"/>
        <v>0.94083775887218191</v>
      </c>
      <c r="G39" s="3"/>
      <c r="H39" s="3"/>
      <c r="I39" s="3"/>
      <c r="J39" s="3"/>
      <c r="K39" s="3"/>
      <c r="L39" s="3"/>
      <c r="M39" s="3"/>
      <c r="R39" s="3"/>
    </row>
    <row r="40" spans="1:18" x14ac:dyDescent="0.25">
      <c r="A40" s="8"/>
      <c r="B40" s="47" t="s">
        <v>33</v>
      </c>
      <c r="C40" s="14">
        <f>SUM(C41:C44)</f>
        <v>379.44635625201778</v>
      </c>
      <c r="D40" s="14">
        <f>SUM(D41:D44)</f>
        <v>320.93853617856831</v>
      </c>
      <c r="F40" s="11">
        <f t="shared" si="1"/>
        <v>-0.15419259958472287</v>
      </c>
      <c r="G40" s="3"/>
      <c r="H40" s="3"/>
      <c r="I40" s="3"/>
      <c r="J40" s="3"/>
      <c r="K40" s="3"/>
      <c r="L40" s="3"/>
      <c r="M40" s="3"/>
      <c r="R40" s="3"/>
    </row>
    <row r="41" spans="1:18" x14ac:dyDescent="0.25">
      <c r="A41" s="8"/>
      <c r="B41" s="48" t="s">
        <v>34</v>
      </c>
      <c r="C41" s="13">
        <v>26.424982221074341</v>
      </c>
      <c r="D41" s="13">
        <v>32.444716824923745</v>
      </c>
      <c r="E41" s="16"/>
      <c r="F41" s="11">
        <f t="shared" si="1"/>
        <v>0.2278046794312909</v>
      </c>
      <c r="G41" s="3"/>
      <c r="H41" s="3"/>
      <c r="I41" s="3"/>
      <c r="J41" s="3"/>
      <c r="K41" s="3"/>
      <c r="L41" s="3"/>
      <c r="M41" s="3"/>
      <c r="R41" s="3"/>
    </row>
    <row r="42" spans="1:18" x14ac:dyDescent="0.25">
      <c r="A42" s="8"/>
      <c r="B42" s="48" t="s">
        <v>35</v>
      </c>
      <c r="C42" s="13">
        <v>208.67863969864109</v>
      </c>
      <c r="D42" s="13">
        <v>201.89810304997022</v>
      </c>
      <c r="E42" s="16"/>
      <c r="F42" s="11">
        <f t="shared" si="1"/>
        <v>-3.2492720186708346E-2</v>
      </c>
      <c r="G42" s="3"/>
      <c r="H42" s="3"/>
      <c r="I42" s="3"/>
      <c r="J42" s="3"/>
      <c r="K42" s="3"/>
      <c r="L42" s="3"/>
      <c r="M42" s="3"/>
      <c r="R42" s="3"/>
    </row>
    <row r="43" spans="1:18" x14ac:dyDescent="0.25">
      <c r="A43" s="8"/>
      <c r="B43" s="48" t="s">
        <v>36</v>
      </c>
      <c r="C43" s="13">
        <v>136.06211283986659</v>
      </c>
      <c r="D43" s="13">
        <v>78.609862350531429</v>
      </c>
      <c r="E43" s="16"/>
      <c r="F43" s="11">
        <f t="shared" si="1"/>
        <v>-0.42225017155915778</v>
      </c>
      <c r="G43" s="3"/>
      <c r="H43" s="3"/>
      <c r="I43" s="3"/>
      <c r="J43" s="3"/>
      <c r="K43" s="3"/>
      <c r="L43" s="3"/>
      <c r="M43" s="3"/>
      <c r="R43" s="3"/>
    </row>
    <row r="44" spans="1:18" x14ac:dyDescent="0.25">
      <c r="A44" s="8"/>
      <c r="B44" s="48" t="s">
        <v>37</v>
      </c>
      <c r="C44" s="13">
        <v>8.2806214924357455</v>
      </c>
      <c r="D44" s="13">
        <v>7.9858539531429091</v>
      </c>
      <c r="E44" s="16"/>
      <c r="F44" s="11">
        <f t="shared" si="1"/>
        <v>-3.5597272446531103E-2</v>
      </c>
      <c r="G44" s="3"/>
      <c r="H44" s="3"/>
      <c r="I44" s="3"/>
      <c r="J44" s="3"/>
      <c r="K44" s="3"/>
      <c r="L44" s="3"/>
      <c r="M44" s="3"/>
      <c r="R44" s="3"/>
    </row>
    <row r="45" spans="1:18" x14ac:dyDescent="0.25">
      <c r="A45" s="8"/>
      <c r="B45" s="47" t="s">
        <v>38</v>
      </c>
      <c r="C45" s="13">
        <v>7.1112171419469785</v>
      </c>
      <c r="D45" s="13">
        <v>9.1200994243944375</v>
      </c>
      <c r="F45" s="11">
        <f t="shared" si="1"/>
        <v>0.28249485880520409</v>
      </c>
      <c r="G45" s="3"/>
      <c r="H45" s="3"/>
      <c r="I45" s="3"/>
      <c r="J45" s="3"/>
      <c r="K45" s="3"/>
      <c r="L45" s="3"/>
      <c r="M45" s="3"/>
      <c r="R45" s="3"/>
    </row>
    <row r="46" spans="1:18" ht="13" x14ac:dyDescent="0.25">
      <c r="A46" s="8"/>
      <c r="B46" s="46" t="s">
        <v>22</v>
      </c>
      <c r="C46" s="10">
        <v>1823.4466973070832</v>
      </c>
      <c r="D46" s="10">
        <v>1828.1828024645231</v>
      </c>
      <c r="E46" s="3"/>
      <c r="F46" s="11">
        <f t="shared" si="1"/>
        <v>2.5973367713101325E-3</v>
      </c>
      <c r="G46" s="3"/>
      <c r="H46" s="3"/>
      <c r="I46" s="3"/>
      <c r="J46" s="3"/>
      <c r="K46" s="3"/>
      <c r="L46" s="3"/>
      <c r="M46" s="3"/>
      <c r="R46" s="3"/>
    </row>
    <row r="47" spans="1:18" ht="13" x14ac:dyDescent="0.25">
      <c r="A47" s="8"/>
      <c r="B47" s="46" t="s">
        <v>11</v>
      </c>
      <c r="C47" s="10">
        <v>48.369725543562133</v>
      </c>
      <c r="D47" s="10">
        <v>76.258164121151964</v>
      </c>
      <c r="E47" s="3"/>
      <c r="F47" s="11">
        <f t="shared" si="1"/>
        <v>0.57656805500112451</v>
      </c>
      <c r="G47" s="3"/>
      <c r="H47" s="3"/>
      <c r="I47" s="3"/>
      <c r="J47" s="3"/>
      <c r="K47" s="3"/>
      <c r="L47" s="3"/>
      <c r="M47" s="3"/>
      <c r="R47" s="3"/>
    </row>
    <row r="48" spans="1:18" ht="13" x14ac:dyDescent="0.25">
      <c r="A48" s="8"/>
      <c r="B48" s="46" t="s">
        <v>39</v>
      </c>
      <c r="C48" s="10">
        <v>8.5821282079794976</v>
      </c>
      <c r="D48" s="10">
        <v>26.733766752841252</v>
      </c>
      <c r="E48" s="3"/>
      <c r="F48" s="11">
        <f t="shared" si="1"/>
        <v>2.1150509646295785</v>
      </c>
      <c r="G48" s="3"/>
      <c r="H48" s="3"/>
      <c r="I48" s="3"/>
      <c r="J48" s="3"/>
      <c r="K48" s="3"/>
      <c r="L48" s="3"/>
      <c r="M48" s="3"/>
      <c r="R48" s="3"/>
    </row>
    <row r="49" spans="1:18" ht="13" x14ac:dyDescent="0.25">
      <c r="A49" s="8"/>
      <c r="B49" s="46" t="s">
        <v>38</v>
      </c>
      <c r="C49" s="10">
        <v>18.892744324134011</v>
      </c>
      <c r="D49" s="10">
        <v>12.944710149614721</v>
      </c>
      <c r="E49" s="3"/>
      <c r="F49" s="11">
        <f t="shared" si="1"/>
        <v>-0.31483166619267366</v>
      </c>
      <c r="G49" s="3"/>
      <c r="H49" s="3"/>
      <c r="I49" s="3"/>
      <c r="J49" s="3"/>
      <c r="K49" s="3"/>
      <c r="L49" s="3"/>
      <c r="M49" s="3"/>
      <c r="R49" s="3"/>
    </row>
    <row r="50" spans="1:18" ht="11.25" customHeight="1" thickBot="1" x14ac:dyDescent="0.3">
      <c r="A50" s="3"/>
      <c r="B50" s="49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R50" s="3"/>
    </row>
    <row r="51" spans="1:18" ht="16" thickBot="1" x14ac:dyDescent="0.3">
      <c r="A51" s="17"/>
      <c r="B51" s="50" t="s">
        <v>45</v>
      </c>
      <c r="C51" s="19">
        <f>SUM(C37,C46:C49)</f>
        <v>2802.7592224167761</v>
      </c>
      <c r="D51" s="20">
        <f>SUM(D37,D46:D49)</f>
        <v>2903.2725126228561</v>
      </c>
      <c r="E51" s="3"/>
      <c r="F51" s="23">
        <f>IF(C51,D51/C51-1,"")</f>
        <v>3.586226365867029E-2</v>
      </c>
      <c r="G51" s="3"/>
      <c r="H51" s="3"/>
      <c r="I51" s="3"/>
      <c r="J51" s="3"/>
      <c r="K51" s="3"/>
      <c r="L51" s="3"/>
      <c r="M51" s="3"/>
      <c r="R51" s="3"/>
    </row>
    <row r="52" spans="1:18" ht="6" customHeight="1" thickBot="1" x14ac:dyDescent="0.3">
      <c r="A52" s="24"/>
      <c r="B52" s="25"/>
      <c r="C52" s="26"/>
      <c r="D52" s="26"/>
      <c r="E52" s="27"/>
      <c r="F52" s="24"/>
      <c r="G52" s="3"/>
      <c r="H52" s="3"/>
      <c r="I52" s="3"/>
      <c r="J52" s="3"/>
      <c r="K52" s="3"/>
      <c r="L52" s="3"/>
      <c r="M52" s="3"/>
      <c r="R52" s="3"/>
    </row>
    <row r="53" spans="1:18" ht="16.5" customHeight="1" outlineLevel="1" thickBot="1" x14ac:dyDescent="0.3">
      <c r="A53" s="3"/>
      <c r="B53" s="52" t="s">
        <v>46</v>
      </c>
      <c r="C53" s="19">
        <v>5.3970782733655369</v>
      </c>
      <c r="D53" s="20">
        <v>6.7137936432812824</v>
      </c>
      <c r="E53" s="3"/>
      <c r="F53" s="21">
        <f>IF(C53,D53/C53-1,"")</f>
        <v>0.24396818115714702</v>
      </c>
      <c r="G53" s="3"/>
      <c r="H53" s="3"/>
      <c r="I53" s="3"/>
      <c r="J53" s="3"/>
      <c r="K53" s="3"/>
      <c r="L53" s="3"/>
      <c r="M53" s="3"/>
      <c r="R53" s="3"/>
    </row>
    <row r="54" spans="1:18" ht="6" customHeight="1" outlineLevel="1" thickBot="1" x14ac:dyDescent="0.3">
      <c r="A54" s="24"/>
      <c r="B54" s="49"/>
      <c r="C54" s="26"/>
      <c r="D54" s="26"/>
      <c r="E54" s="27"/>
      <c r="F54" s="24"/>
      <c r="G54" s="3"/>
      <c r="H54" s="3"/>
      <c r="I54" s="3"/>
      <c r="J54" s="3"/>
      <c r="K54" s="3"/>
      <c r="L54" s="3"/>
      <c r="M54" s="3"/>
      <c r="R54" s="3"/>
    </row>
    <row r="55" spans="1:18" ht="16.5" customHeight="1" outlineLevel="1" collapsed="1" thickBot="1" x14ac:dyDescent="0.3">
      <c r="A55" s="3"/>
      <c r="B55" s="53" t="s">
        <v>47</v>
      </c>
      <c r="C55" s="19">
        <f>C51+C53</f>
        <v>2808.1563006901415</v>
      </c>
      <c r="D55" s="20">
        <f>D51+D53</f>
        <v>2909.9863062661375</v>
      </c>
      <c r="E55" s="3"/>
      <c r="F55" s="21">
        <f>IF(C55,D55/C55-1,"")</f>
        <v>3.6262228548663789E-2</v>
      </c>
      <c r="G55" s="3"/>
      <c r="H55" s="3"/>
      <c r="I55" s="3"/>
      <c r="J55" s="3"/>
      <c r="K55" s="3"/>
      <c r="L55" s="3"/>
      <c r="M55" s="3"/>
      <c r="R55" s="3"/>
    </row>
    <row r="56" spans="1:18" ht="18" customHeight="1" x14ac:dyDescent="0.25">
      <c r="A56" s="3"/>
      <c r="B56" s="30"/>
      <c r="C56" s="31"/>
      <c r="D56" s="31"/>
      <c r="E56" s="3"/>
      <c r="F56" s="32"/>
      <c r="G56" s="3"/>
      <c r="H56" s="3"/>
      <c r="I56" s="3"/>
      <c r="J56" s="3"/>
      <c r="K56" s="3"/>
      <c r="L56" s="3"/>
      <c r="M56" s="3"/>
      <c r="R56" s="3"/>
    </row>
    <row r="57" spans="1:18" ht="18" customHeight="1" x14ac:dyDescent="0.25">
      <c r="A57" s="3"/>
      <c r="B57" s="28"/>
      <c r="C57" s="29"/>
      <c r="D57" s="29"/>
      <c r="E57" s="36"/>
      <c r="F57" s="17"/>
      <c r="G57" s="3"/>
      <c r="H57" s="3"/>
      <c r="I57" s="3"/>
      <c r="J57" s="3"/>
      <c r="K57" s="3"/>
      <c r="L57" s="3"/>
      <c r="M57" s="3"/>
      <c r="R57" s="3"/>
    </row>
    <row r="58" spans="1:18" ht="18" x14ac:dyDescent="0.25">
      <c r="B58" s="2" t="s">
        <v>48</v>
      </c>
      <c r="C58" s="3"/>
      <c r="D58" s="3"/>
      <c r="E58" s="3"/>
      <c r="G58" s="3"/>
      <c r="H58" s="3"/>
      <c r="I58" s="3"/>
      <c r="J58" s="3"/>
      <c r="K58" s="3"/>
      <c r="L58" s="3"/>
      <c r="M58" s="3"/>
      <c r="R58" s="3"/>
    </row>
    <row r="59" spans="1:18" x14ac:dyDescent="0.25">
      <c r="B59" s="3"/>
      <c r="C59" s="3"/>
      <c r="D59" s="3"/>
      <c r="E59" s="3"/>
      <c r="G59" s="3"/>
      <c r="H59" s="3"/>
      <c r="I59" s="3"/>
      <c r="J59" s="3"/>
      <c r="K59" s="3"/>
      <c r="L59" s="3"/>
      <c r="M59" s="3"/>
      <c r="R59" s="3"/>
    </row>
    <row r="60" spans="1:18" ht="45" customHeight="1" x14ac:dyDescent="0.25">
      <c r="A60" s="4"/>
      <c r="B60" s="3"/>
      <c r="C60" s="60" t="str">
        <f>C$5</f>
        <v>I-III 2024 vs I-III 2023</v>
      </c>
      <c r="D60" s="60"/>
      <c r="E60" s="60"/>
      <c r="F60" s="60"/>
      <c r="G60" s="3"/>
      <c r="H60" s="3"/>
      <c r="I60" s="3"/>
      <c r="J60" s="3"/>
      <c r="K60" s="3"/>
      <c r="L60" s="3"/>
      <c r="M60" s="3"/>
      <c r="R60" s="3"/>
    </row>
    <row r="61" spans="1:18" ht="15.75" customHeight="1" x14ac:dyDescent="0.25">
      <c r="A61" s="4"/>
      <c r="B61" s="5"/>
      <c r="C61" s="4"/>
      <c r="D61" s="4"/>
      <c r="E61" s="4"/>
      <c r="F61" s="4"/>
      <c r="G61" s="3"/>
      <c r="H61" s="3"/>
      <c r="I61" s="3"/>
      <c r="J61" s="3"/>
      <c r="K61" s="3"/>
      <c r="L61" s="3"/>
      <c r="M61" s="3"/>
      <c r="R61" s="3"/>
    </row>
    <row r="62" spans="1:18" x14ac:dyDescent="0.25">
      <c r="B62" s="3"/>
      <c r="C62" s="3"/>
      <c r="D62" s="3"/>
      <c r="E62" s="3"/>
      <c r="G62" s="3"/>
      <c r="H62" s="3"/>
      <c r="I62" s="3"/>
      <c r="J62" s="3"/>
      <c r="K62" s="3"/>
      <c r="L62" s="3"/>
      <c r="M62" s="3"/>
      <c r="R62" s="3"/>
    </row>
    <row r="63" spans="1:18" ht="21" x14ac:dyDescent="0.25">
      <c r="A63" s="6"/>
      <c r="B63" s="3"/>
      <c r="C63" s="7" t="str">
        <f>C$8</f>
        <v>I-III 2023</v>
      </c>
      <c r="D63" s="7" t="str">
        <f>D$8</f>
        <v>I-III 2024</v>
      </c>
      <c r="E63" s="3"/>
      <c r="F63" s="7" t="str">
        <f>F$8</f>
        <v>I-III 24/
I-III 23</v>
      </c>
      <c r="G63" s="3"/>
      <c r="H63" s="3"/>
      <c r="I63" s="3"/>
      <c r="J63" s="3"/>
      <c r="K63" s="3"/>
      <c r="L63" s="3"/>
      <c r="M63" s="3"/>
      <c r="R63" s="3"/>
    </row>
    <row r="64" spans="1:18" ht="13" x14ac:dyDescent="0.25">
      <c r="A64" s="8"/>
      <c r="B64" s="46" t="s">
        <v>30</v>
      </c>
      <c r="C64" s="10">
        <f>SUM(C65:C66,C68:C72)</f>
        <v>16458.741117226782</v>
      </c>
      <c r="D64" s="10">
        <f>SUM(D65:D66,D68:D72)</f>
        <v>19622.776150340473</v>
      </c>
      <c r="E64" s="3"/>
      <c r="F64" s="11">
        <f t="shared" ref="F64:F76" si="2">IF(C64,D64/C64-1,"")</f>
        <v>0.1922404034778824</v>
      </c>
      <c r="G64" s="3"/>
      <c r="H64" s="3"/>
      <c r="I64" s="3"/>
      <c r="J64" s="3"/>
      <c r="K64" s="3"/>
      <c r="L64" s="3"/>
      <c r="M64" s="3"/>
      <c r="R64" s="3"/>
    </row>
    <row r="65" spans="1:18" x14ac:dyDescent="0.25">
      <c r="A65" s="8"/>
      <c r="B65" s="47" t="s">
        <v>31</v>
      </c>
      <c r="C65" s="13">
        <v>9245.7231682447764</v>
      </c>
      <c r="D65" s="13">
        <v>12455.780164048116</v>
      </c>
      <c r="F65" s="11">
        <f t="shared" si="2"/>
        <v>0.34719371728850312</v>
      </c>
      <c r="G65" s="3"/>
      <c r="H65" s="3"/>
      <c r="I65" s="3"/>
      <c r="J65" s="3"/>
      <c r="K65" s="3"/>
      <c r="L65" s="3"/>
      <c r="M65" s="3"/>
      <c r="R65" s="3"/>
    </row>
    <row r="66" spans="1:18" x14ac:dyDescent="0.25">
      <c r="A66" s="8"/>
      <c r="B66" s="47" t="s">
        <v>32</v>
      </c>
      <c r="C66" s="13">
        <v>1581.2111983302743</v>
      </c>
      <c r="D66" s="13">
        <v>2177.5083220156389</v>
      </c>
      <c r="F66" s="11">
        <f t="shared" si="2"/>
        <v>0.37711415420978667</v>
      </c>
      <c r="G66" s="3"/>
      <c r="H66" s="3"/>
      <c r="I66" s="3"/>
      <c r="J66" s="3"/>
      <c r="K66" s="3"/>
      <c r="L66" s="3"/>
      <c r="M66" s="3"/>
      <c r="R66" s="3"/>
    </row>
    <row r="67" spans="1:18" x14ac:dyDescent="0.25">
      <c r="A67" s="8"/>
      <c r="B67" s="47" t="s">
        <v>33</v>
      </c>
      <c r="C67" s="14">
        <f>SUM(C68:C71)</f>
        <v>5447.2376418592876</v>
      </c>
      <c r="D67" s="14">
        <f>SUM(D68:D71)</f>
        <v>4761.1265605957287</v>
      </c>
      <c r="F67" s="11">
        <f t="shared" si="2"/>
        <v>-0.12595578279734654</v>
      </c>
      <c r="G67" s="3"/>
      <c r="H67" s="3"/>
      <c r="I67" s="3"/>
      <c r="J67" s="3"/>
      <c r="K67" s="3"/>
      <c r="L67" s="3"/>
      <c r="M67" s="3"/>
      <c r="R67" s="3"/>
    </row>
    <row r="68" spans="1:18" x14ac:dyDescent="0.25">
      <c r="A68" s="8"/>
      <c r="B68" s="48" t="s">
        <v>34</v>
      </c>
      <c r="C68" s="13">
        <v>963.36784319051981</v>
      </c>
      <c r="D68" s="13">
        <v>1023.194163775286</v>
      </c>
      <c r="E68" s="16"/>
      <c r="F68" s="11">
        <f t="shared" si="2"/>
        <v>6.2101222298048819E-2</v>
      </c>
      <c r="G68" s="3"/>
      <c r="H68" s="3"/>
      <c r="I68" s="3"/>
      <c r="J68" s="3"/>
      <c r="K68" s="3"/>
      <c r="L68" s="3"/>
      <c r="M68" s="3"/>
      <c r="R68" s="3"/>
    </row>
    <row r="69" spans="1:18" x14ac:dyDescent="0.25">
      <c r="A69" s="8"/>
      <c r="B69" s="48" t="s">
        <v>35</v>
      </c>
      <c r="C69" s="13">
        <v>2919.0297914488115</v>
      </c>
      <c r="D69" s="13">
        <v>2493.5849896284667</v>
      </c>
      <c r="E69" s="16"/>
      <c r="F69" s="11">
        <f t="shared" si="2"/>
        <v>-0.14574870152633224</v>
      </c>
      <c r="G69" s="3"/>
      <c r="H69" s="3"/>
      <c r="I69" s="3"/>
      <c r="J69" s="3"/>
      <c r="K69" s="3"/>
      <c r="L69" s="3"/>
      <c r="M69" s="3"/>
      <c r="R69" s="3"/>
    </row>
    <row r="70" spans="1:18" x14ac:dyDescent="0.25">
      <c r="A70" s="8"/>
      <c r="B70" s="48" t="s">
        <v>36</v>
      </c>
      <c r="C70" s="13">
        <v>1341.1880432242385</v>
      </c>
      <c r="D70" s="13">
        <v>923.52082036042952</v>
      </c>
      <c r="E70" s="16"/>
      <c r="F70" s="11">
        <f t="shared" si="2"/>
        <v>-0.31141585624319312</v>
      </c>
      <c r="G70" s="3"/>
      <c r="H70" s="3"/>
      <c r="I70" s="3"/>
      <c r="J70" s="3"/>
      <c r="K70" s="3"/>
      <c r="L70" s="3"/>
      <c r="M70" s="3"/>
      <c r="R70" s="3"/>
    </row>
    <row r="71" spans="1:18" x14ac:dyDescent="0.25">
      <c r="A71" s="8"/>
      <c r="B71" s="48" t="s">
        <v>37</v>
      </c>
      <c r="C71" s="13">
        <v>223.65196399571786</v>
      </c>
      <c r="D71" s="13">
        <v>320.82658683154636</v>
      </c>
      <c r="E71" s="16"/>
      <c r="F71" s="11">
        <f t="shared" si="2"/>
        <v>0.43449036216685788</v>
      </c>
      <c r="G71" s="3"/>
      <c r="H71" s="3"/>
      <c r="I71" s="3"/>
      <c r="J71" s="3"/>
      <c r="K71" s="3"/>
      <c r="L71" s="3"/>
      <c r="M71" s="3"/>
      <c r="R71" s="3"/>
    </row>
    <row r="72" spans="1:18" x14ac:dyDescent="0.25">
      <c r="A72" s="8"/>
      <c r="B72" s="47" t="s">
        <v>38</v>
      </c>
      <c r="C72" s="13">
        <v>184.56910879244273</v>
      </c>
      <c r="D72" s="13">
        <v>228.36110368098838</v>
      </c>
      <c r="F72" s="11">
        <f t="shared" si="2"/>
        <v>0.23726611227121408</v>
      </c>
      <c r="G72" s="3"/>
      <c r="H72" s="3"/>
      <c r="I72" s="3"/>
      <c r="J72" s="3"/>
      <c r="K72" s="3"/>
      <c r="L72" s="3"/>
      <c r="M72" s="3"/>
      <c r="R72" s="3"/>
    </row>
    <row r="73" spans="1:18" ht="13" x14ac:dyDescent="0.25">
      <c r="A73" s="8"/>
      <c r="B73" s="46" t="s">
        <v>22</v>
      </c>
      <c r="C73" s="10">
        <v>5727.1668677348516</v>
      </c>
      <c r="D73" s="10">
        <v>5909.1967319204714</v>
      </c>
      <c r="E73" s="3"/>
      <c r="F73" s="11">
        <f t="shared" si="2"/>
        <v>3.1783579628371195E-2</v>
      </c>
      <c r="G73" s="3"/>
      <c r="H73" s="3"/>
      <c r="I73" s="3"/>
      <c r="J73" s="3"/>
      <c r="K73" s="3"/>
      <c r="L73" s="3"/>
      <c r="M73" s="3"/>
      <c r="R73" s="3"/>
    </row>
    <row r="74" spans="1:18" ht="13" x14ac:dyDescent="0.25">
      <c r="A74" s="8"/>
      <c r="B74" s="46" t="s">
        <v>11</v>
      </c>
      <c r="C74" s="10">
        <v>236.09772468996769</v>
      </c>
      <c r="D74" s="10">
        <v>249.71134455509261</v>
      </c>
      <c r="E74" s="3"/>
      <c r="F74" s="11">
        <f t="shared" si="2"/>
        <v>5.7660953247226976E-2</v>
      </c>
      <c r="G74" s="3"/>
      <c r="H74" s="3"/>
      <c r="I74" s="3"/>
      <c r="J74" s="3"/>
      <c r="K74" s="3"/>
      <c r="L74" s="3"/>
      <c r="M74" s="3"/>
      <c r="R74" s="3"/>
    </row>
    <row r="75" spans="1:18" ht="13" x14ac:dyDescent="0.25">
      <c r="A75" s="8"/>
      <c r="B75" s="46" t="s">
        <v>39</v>
      </c>
      <c r="C75" s="10">
        <v>319.29045884416195</v>
      </c>
      <c r="D75" s="10">
        <v>310.26551066203376</v>
      </c>
      <c r="E75" s="3"/>
      <c r="F75" s="11">
        <f t="shared" si="2"/>
        <v>-2.826563692131201E-2</v>
      </c>
      <c r="G75" s="3"/>
      <c r="H75" s="3"/>
      <c r="I75" s="3"/>
      <c r="J75" s="3"/>
      <c r="K75" s="3"/>
      <c r="L75" s="3"/>
      <c r="M75" s="3"/>
      <c r="R75" s="3"/>
    </row>
    <row r="76" spans="1:18" ht="13" x14ac:dyDescent="0.25">
      <c r="A76" s="8"/>
      <c r="B76" s="46" t="s">
        <v>38</v>
      </c>
      <c r="C76" s="10">
        <v>104.96284548948202</v>
      </c>
      <c r="D76" s="10">
        <v>124.06570406744483</v>
      </c>
      <c r="E76" s="3"/>
      <c r="F76" s="11">
        <f t="shared" si="2"/>
        <v>0.18199638632964699</v>
      </c>
      <c r="G76" s="3"/>
      <c r="H76" s="3"/>
      <c r="I76" s="3"/>
      <c r="J76" s="3"/>
      <c r="K76" s="3"/>
      <c r="L76" s="3"/>
      <c r="M76" s="3"/>
      <c r="R76" s="3"/>
    </row>
    <row r="77" spans="1:18" ht="11.25" customHeight="1" thickBot="1" x14ac:dyDescent="0.3">
      <c r="A77" s="3"/>
      <c r="B77" s="49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R77" s="3"/>
    </row>
    <row r="78" spans="1:18" ht="16" thickBot="1" x14ac:dyDescent="0.3">
      <c r="A78" s="17"/>
      <c r="B78" s="50" t="s">
        <v>49</v>
      </c>
      <c r="C78" s="19">
        <f>SUM(C64,C73:C76)</f>
        <v>22846.259013985244</v>
      </c>
      <c r="D78" s="20">
        <f>SUM(D64,D73:D76)</f>
        <v>26216.015441545514</v>
      </c>
      <c r="E78" s="3"/>
      <c r="F78" s="23">
        <f>IF(C78,D78/C78-1,"")</f>
        <v>0.14749707711435334</v>
      </c>
      <c r="G78" s="3"/>
      <c r="H78" s="3"/>
      <c r="I78" s="3"/>
      <c r="J78" s="3"/>
      <c r="K78" s="3"/>
      <c r="L78" s="3"/>
      <c r="M78" s="3"/>
      <c r="R78" s="3"/>
    </row>
    <row r="79" spans="1:18" ht="6" customHeight="1" thickBot="1" x14ac:dyDescent="0.3">
      <c r="A79" s="24"/>
      <c r="B79" s="25"/>
      <c r="C79" s="26"/>
      <c r="D79" s="26"/>
      <c r="E79" s="27"/>
      <c r="F79" s="24"/>
      <c r="G79" s="3"/>
      <c r="H79" s="3"/>
      <c r="I79" s="3"/>
      <c r="J79" s="3"/>
      <c r="K79" s="3"/>
      <c r="L79" s="3"/>
      <c r="M79" s="3"/>
      <c r="R79" s="3"/>
    </row>
    <row r="80" spans="1:18" ht="16.5" customHeight="1" thickBot="1" x14ac:dyDescent="0.3">
      <c r="A80" s="3"/>
      <c r="B80" s="52" t="s">
        <v>50</v>
      </c>
      <c r="C80" s="19">
        <v>218.50297761288886</v>
      </c>
      <c r="D80" s="20">
        <v>219.43938182105904</v>
      </c>
      <c r="E80" s="3"/>
      <c r="F80" s="21">
        <f>IF(C80,D80/C80-1,"")</f>
        <v>4.2855443820504213E-3</v>
      </c>
      <c r="G80" s="3"/>
      <c r="H80" s="3"/>
      <c r="I80" s="3"/>
      <c r="J80" s="3"/>
      <c r="K80" s="3"/>
      <c r="L80" s="3"/>
      <c r="M80" s="3"/>
      <c r="R80" s="3"/>
    </row>
    <row r="81" spans="1:18" ht="6" customHeight="1" thickBot="1" x14ac:dyDescent="0.3">
      <c r="A81" s="24"/>
      <c r="B81" s="49"/>
      <c r="C81" s="26"/>
      <c r="D81" s="26"/>
      <c r="E81" s="27"/>
      <c r="F81" s="24"/>
      <c r="G81" s="3"/>
      <c r="H81" s="3"/>
      <c r="I81" s="3"/>
      <c r="J81" s="3"/>
      <c r="K81" s="3"/>
      <c r="L81" s="3"/>
      <c r="M81" s="3"/>
      <c r="R81" s="3"/>
    </row>
    <row r="82" spans="1:18" ht="16.5" customHeight="1" thickBot="1" x14ac:dyDescent="0.3">
      <c r="A82" s="3"/>
      <c r="B82" s="53" t="s">
        <v>42</v>
      </c>
      <c r="C82" s="19">
        <f>C78+C80</f>
        <v>23064.761991598134</v>
      </c>
      <c r="D82" s="20">
        <f>D78+D80</f>
        <v>26435.454823366574</v>
      </c>
      <c r="E82" s="3"/>
      <c r="F82" s="21">
        <f>IF(C82,D82/C82-1,"")</f>
        <v>0.14614036914823969</v>
      </c>
      <c r="G82" s="3"/>
      <c r="H82" s="3"/>
      <c r="I82" s="3"/>
      <c r="J82" s="3"/>
      <c r="K82" s="3"/>
      <c r="L82" s="3"/>
      <c r="M82" s="3"/>
      <c r="R82" s="3"/>
    </row>
    <row r="83" spans="1:18" ht="18" customHeight="1" x14ac:dyDescent="0.25">
      <c r="A83" s="3"/>
      <c r="B83" s="37"/>
      <c r="C83" s="39"/>
      <c r="D83" s="38"/>
      <c r="E83" s="38"/>
      <c r="F83" s="37"/>
      <c r="G83" s="35"/>
      <c r="H83" s="3"/>
      <c r="I83" s="3"/>
      <c r="J83" s="3"/>
      <c r="K83" s="3"/>
      <c r="L83" s="3"/>
      <c r="M83" s="3"/>
      <c r="R83" s="3"/>
    </row>
    <row r="84" spans="1:18" ht="18" customHeight="1" x14ac:dyDescent="0.25">
      <c r="A84" s="3"/>
      <c r="B84" s="37"/>
      <c r="C84" s="40"/>
      <c r="D84" s="38"/>
      <c r="E84" s="38"/>
      <c r="F84" s="41"/>
      <c r="G84" s="42"/>
      <c r="H84" s="3"/>
      <c r="I84" s="3"/>
      <c r="J84" s="3"/>
      <c r="K84" s="3"/>
      <c r="L84" s="3"/>
      <c r="M84" s="3"/>
      <c r="R84" s="3"/>
    </row>
    <row r="86" spans="1:18" x14ac:dyDescent="0.25">
      <c r="B86" s="1" t="s">
        <v>54</v>
      </c>
    </row>
  </sheetData>
  <mergeCells count="3">
    <mergeCell ref="C5:F5"/>
    <mergeCell ref="C33:F33"/>
    <mergeCell ref="C60:F60"/>
  </mergeCells>
  <pageMargins left="0.43" right="0.43" top="0.39" bottom="0.51181102362204722" header="0.51181102362204722" footer="0.51181102362204722"/>
  <pageSetup paperSize="9" scale="28" orientation="landscape" horizontalDpi="4294967295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E00D3-F164-45E3-A88F-CC9D72825627}">
  <sheetPr>
    <tabColor rgb="FFEB0000"/>
    <pageSetUpPr fitToPage="1"/>
  </sheetPr>
  <dimension ref="A1:S87"/>
  <sheetViews>
    <sheetView showGridLines="0" topLeftCell="A72" zoomScale="120" zoomScaleNormal="120" workbookViewId="0">
      <selection activeCell="B85" sqref="B85"/>
    </sheetView>
  </sheetViews>
  <sheetFormatPr defaultColWidth="9.1796875" defaultRowHeight="12.5" outlineLevelRow="1" x14ac:dyDescent="0.25"/>
  <cols>
    <col min="1" max="1" width="6.26953125" style="1" customWidth="1"/>
    <col min="2" max="2" width="37" style="1" bestFit="1" customWidth="1"/>
    <col min="3" max="4" width="10.453125" style="1" customWidth="1"/>
    <col min="5" max="5" width="8.26953125" style="1" customWidth="1"/>
    <col min="6" max="6" width="9" style="1" customWidth="1"/>
    <col min="7" max="7" width="11" style="1" customWidth="1"/>
    <col min="8" max="8" width="37" style="1" bestFit="1" customWidth="1"/>
    <col min="9" max="9" width="10.453125" style="1" customWidth="1"/>
    <col min="10" max="10" width="11.1796875" style="1" customWidth="1"/>
    <col min="11" max="11" width="9.26953125" style="1" customWidth="1"/>
    <col min="12" max="12" width="11.7265625" style="1" customWidth="1"/>
    <col min="13" max="13" width="10" style="1" customWidth="1"/>
    <col min="14" max="14" width="31.1796875" style="3" customWidth="1"/>
    <col min="15" max="15" width="10.26953125" style="3" customWidth="1"/>
    <col min="16" max="16" width="12.1796875" style="3" customWidth="1"/>
    <col min="17" max="17" width="5.54296875" style="3" customWidth="1"/>
    <col min="18" max="18" width="10" style="1" bestFit="1" customWidth="1"/>
    <col min="19" max="19" width="9" style="3" customWidth="1"/>
    <col min="20" max="20" width="10.453125" style="3" customWidth="1"/>
    <col min="21" max="23" width="9.1796875" style="3"/>
    <col min="24" max="24" width="8.453125" style="3" customWidth="1"/>
    <col min="25" max="25" width="2.453125" style="3" customWidth="1"/>
    <col min="26" max="16384" width="9.1796875" style="3"/>
  </cols>
  <sheetData>
    <row r="1" spans="1:19" s="56" customFormat="1" ht="18" x14ac:dyDescent="0.25">
      <c r="A1" s="54"/>
      <c r="B1" s="55" t="s">
        <v>51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R1" s="54"/>
    </row>
    <row r="2" spans="1:19" s="56" customFormat="1" ht="15.5" x14ac:dyDescent="0.25">
      <c r="A2" s="54"/>
      <c r="B2" s="57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R2" s="54"/>
    </row>
    <row r="3" spans="1:19" s="56" customFormat="1" ht="20" x14ac:dyDescent="0.3">
      <c r="B3" s="61" t="s">
        <v>52</v>
      </c>
      <c r="C3" s="62"/>
      <c r="D3" s="62"/>
      <c r="E3" s="62"/>
      <c r="F3" s="62"/>
      <c r="G3" s="58"/>
      <c r="I3" s="59"/>
      <c r="K3" s="54"/>
      <c r="L3" s="54"/>
      <c r="Q3" s="54"/>
      <c r="S3" s="54"/>
    </row>
    <row r="4" spans="1:19" ht="18" x14ac:dyDescent="0.25">
      <c r="B4" s="2" t="s">
        <v>0</v>
      </c>
      <c r="C4" s="3"/>
      <c r="D4" s="3"/>
      <c r="E4" s="3"/>
      <c r="G4" s="3"/>
      <c r="H4" s="3"/>
      <c r="I4" s="3"/>
      <c r="J4" s="3"/>
      <c r="K4" s="3"/>
      <c r="L4" s="3"/>
      <c r="M4" s="3"/>
      <c r="R4" s="3"/>
    </row>
    <row r="5" spans="1:19" ht="45" customHeight="1" x14ac:dyDescent="0.25">
      <c r="A5" s="4"/>
      <c r="B5" s="3"/>
      <c r="C5" s="60" t="s">
        <v>23</v>
      </c>
      <c r="D5" s="60"/>
      <c r="E5" s="60"/>
      <c r="F5" s="60"/>
      <c r="G5" s="3"/>
      <c r="H5" s="3"/>
      <c r="I5" s="3"/>
      <c r="J5" s="3"/>
      <c r="K5" s="3"/>
      <c r="L5" s="3"/>
      <c r="M5" s="3"/>
      <c r="R5" s="3"/>
    </row>
    <row r="6" spans="1:19" ht="15.75" customHeight="1" x14ac:dyDescent="0.25">
      <c r="A6" s="4"/>
      <c r="B6" s="5"/>
      <c r="C6" s="4"/>
      <c r="D6" s="4"/>
      <c r="E6" s="4"/>
      <c r="F6" s="4"/>
      <c r="G6" s="3"/>
      <c r="H6" s="3"/>
      <c r="I6" s="3"/>
      <c r="J6" s="3"/>
      <c r="K6" s="3"/>
      <c r="L6" s="3"/>
      <c r="M6" s="3"/>
      <c r="R6" s="3"/>
    </row>
    <row r="7" spans="1:19" x14ac:dyDescent="0.25">
      <c r="B7" s="3"/>
      <c r="C7" s="3"/>
      <c r="D7" s="3"/>
      <c r="E7" s="3"/>
      <c r="G7" s="3"/>
      <c r="H7" s="3"/>
      <c r="I7" s="3"/>
      <c r="J7" s="3"/>
      <c r="K7" s="3"/>
      <c r="L7" s="3"/>
      <c r="M7" s="3"/>
      <c r="R7" s="3"/>
    </row>
    <row r="8" spans="1:19" ht="21" x14ac:dyDescent="0.25">
      <c r="A8" s="6"/>
      <c r="B8" s="3"/>
      <c r="C8" s="7" t="s">
        <v>24</v>
      </c>
      <c r="D8" s="7" t="s">
        <v>25</v>
      </c>
      <c r="E8" s="3"/>
      <c r="F8" s="7" t="s">
        <v>26</v>
      </c>
      <c r="G8" s="3"/>
      <c r="H8" s="3"/>
      <c r="I8" s="3"/>
      <c r="J8" s="3"/>
      <c r="K8" s="3"/>
      <c r="L8" s="3"/>
      <c r="M8" s="3"/>
      <c r="R8" s="3"/>
    </row>
    <row r="9" spans="1:19" ht="13" x14ac:dyDescent="0.25">
      <c r="A9" s="8"/>
      <c r="B9" s="9" t="s">
        <v>1</v>
      </c>
      <c r="C9" s="10">
        <f>SUM(C10:C11,C13:C17)</f>
        <v>15555.273190192765</v>
      </c>
      <c r="D9" s="10">
        <f>SUM(D10:D11,D13:D17)</f>
        <v>18663.623081205751</v>
      </c>
      <c r="E9" s="3"/>
      <c r="F9" s="11">
        <f t="shared" ref="F9:F21" si="0">IF(C9,D9/C9-1,"")</f>
        <v>0.19982612024922375</v>
      </c>
      <c r="G9" s="3"/>
      <c r="H9" s="3"/>
      <c r="I9" s="3"/>
      <c r="J9" s="3"/>
      <c r="K9" s="3"/>
      <c r="L9" s="3"/>
      <c r="M9" s="3"/>
      <c r="R9" s="3"/>
    </row>
    <row r="10" spans="1:19" x14ac:dyDescent="0.25">
      <c r="A10" s="8"/>
      <c r="B10" s="12" t="s">
        <v>2</v>
      </c>
      <c r="C10" s="13">
        <v>8787.1881759134467</v>
      </c>
      <c r="D10" s="13">
        <v>11939.982835932129</v>
      </c>
      <c r="F10" s="11">
        <f t="shared" si="0"/>
        <v>0.35879448543742409</v>
      </c>
      <c r="G10" s="3"/>
      <c r="H10" s="3"/>
      <c r="I10" s="3"/>
      <c r="J10" s="3"/>
      <c r="K10" s="3"/>
      <c r="L10" s="3"/>
      <c r="M10" s="3"/>
      <c r="R10" s="3"/>
    </row>
    <row r="11" spans="1:19" x14ac:dyDescent="0.25">
      <c r="A11" s="8"/>
      <c r="B11" s="12" t="s">
        <v>3</v>
      </c>
      <c r="C11" s="13">
        <v>1522.8358370215517</v>
      </c>
      <c r="D11" s="13">
        <v>2064.2112165998637</v>
      </c>
      <c r="F11" s="11">
        <f t="shared" si="0"/>
        <v>0.35550475397083159</v>
      </c>
      <c r="G11" s="3"/>
      <c r="H11" s="3"/>
      <c r="I11" s="3"/>
      <c r="J11" s="3"/>
      <c r="K11" s="3"/>
      <c r="L11" s="3"/>
      <c r="M11" s="3"/>
      <c r="R11" s="3"/>
    </row>
    <row r="12" spans="1:19" x14ac:dyDescent="0.25">
      <c r="A12" s="8"/>
      <c r="B12" s="12" t="s">
        <v>4</v>
      </c>
      <c r="C12" s="14">
        <f>SUM(C13:C16)</f>
        <v>5067.7912856072699</v>
      </c>
      <c r="D12" s="14">
        <f>SUM(D13:D16)</f>
        <v>4440.1880244171598</v>
      </c>
      <c r="F12" s="11">
        <f t="shared" si="0"/>
        <v>-0.12384157630416404</v>
      </c>
      <c r="G12" s="3"/>
      <c r="H12" s="3"/>
      <c r="I12" s="3"/>
      <c r="J12" s="3"/>
      <c r="K12" s="3"/>
      <c r="L12" s="3"/>
      <c r="M12" s="3"/>
      <c r="R12" s="3"/>
    </row>
    <row r="13" spans="1:19" x14ac:dyDescent="0.25">
      <c r="A13" s="8"/>
      <c r="B13" s="15" t="s">
        <v>5</v>
      </c>
      <c r="C13" s="13">
        <v>936.94286096944552</v>
      </c>
      <c r="D13" s="13">
        <v>990.74944695036231</v>
      </c>
      <c r="E13" s="16"/>
      <c r="F13" s="11">
        <f t="shared" si="0"/>
        <v>5.7427820011610509E-2</v>
      </c>
      <c r="G13" s="3"/>
      <c r="H13" s="3"/>
      <c r="I13" s="3"/>
      <c r="J13" s="3"/>
      <c r="K13" s="3"/>
      <c r="L13" s="3"/>
      <c r="M13" s="3"/>
      <c r="R13" s="3"/>
    </row>
    <row r="14" spans="1:19" x14ac:dyDescent="0.25">
      <c r="A14" s="8"/>
      <c r="B14" s="15" t="s">
        <v>6</v>
      </c>
      <c r="C14" s="13">
        <v>2710.3511517501702</v>
      </c>
      <c r="D14" s="13">
        <v>2291.6868865784963</v>
      </c>
      <c r="E14" s="16"/>
      <c r="F14" s="11">
        <f t="shared" si="0"/>
        <v>-0.15446864326097653</v>
      </c>
      <c r="G14" s="3"/>
      <c r="H14" s="3"/>
      <c r="I14" s="3"/>
      <c r="J14" s="3"/>
      <c r="K14" s="3"/>
      <c r="L14" s="3"/>
      <c r="M14" s="3"/>
      <c r="R14" s="3"/>
    </row>
    <row r="15" spans="1:19" x14ac:dyDescent="0.25">
      <c r="A15" s="8"/>
      <c r="B15" s="15" t="s">
        <v>7</v>
      </c>
      <c r="C15" s="13">
        <v>1205.1259303843719</v>
      </c>
      <c r="D15" s="13">
        <v>844.91095800989808</v>
      </c>
      <c r="E15" s="16"/>
      <c r="F15" s="11">
        <f t="shared" si="0"/>
        <v>-0.29890234978147401</v>
      </c>
      <c r="G15" s="3"/>
      <c r="H15" s="3"/>
      <c r="I15" s="3"/>
      <c r="J15" s="3"/>
      <c r="K15" s="3"/>
      <c r="L15" s="3"/>
      <c r="M15" s="3"/>
      <c r="R15" s="3"/>
    </row>
    <row r="16" spans="1:19" x14ac:dyDescent="0.25">
      <c r="A16" s="8"/>
      <c r="B16" s="15" t="s">
        <v>8</v>
      </c>
      <c r="C16" s="13">
        <v>215.37134250328211</v>
      </c>
      <c r="D16" s="13">
        <v>312.84073287840346</v>
      </c>
      <c r="E16" s="16"/>
      <c r="F16" s="11">
        <f t="shared" si="0"/>
        <v>0.45256434417980174</v>
      </c>
      <c r="G16" s="3"/>
      <c r="H16" s="3"/>
      <c r="I16" s="3"/>
      <c r="J16" s="3"/>
      <c r="K16" s="3"/>
      <c r="L16" s="3"/>
      <c r="M16" s="3"/>
      <c r="R16" s="3"/>
    </row>
    <row r="17" spans="1:18" x14ac:dyDescent="0.25">
      <c r="A17" s="8"/>
      <c r="B17" s="12" t="s">
        <v>9</v>
      </c>
      <c r="C17" s="13">
        <v>177.45789165049575</v>
      </c>
      <c r="D17" s="13">
        <v>219.24100425659395</v>
      </c>
      <c r="F17" s="11">
        <f t="shared" si="0"/>
        <v>0.23545367420678165</v>
      </c>
      <c r="G17" s="3"/>
      <c r="H17" s="3"/>
      <c r="I17" s="3"/>
      <c r="J17" s="3"/>
      <c r="K17" s="3"/>
      <c r="L17" s="3"/>
      <c r="M17" s="3"/>
      <c r="R17" s="3"/>
    </row>
    <row r="18" spans="1:18" ht="13" x14ac:dyDescent="0.25">
      <c r="A18" s="8"/>
      <c r="B18" s="9" t="s">
        <v>10</v>
      </c>
      <c r="C18" s="10">
        <v>3903.7201704277682</v>
      </c>
      <c r="D18" s="10">
        <v>4081.0139294559481</v>
      </c>
      <c r="E18" s="3"/>
      <c r="F18" s="11">
        <f t="shared" si="0"/>
        <v>4.5416615763407053E-2</v>
      </c>
      <c r="G18" s="3"/>
      <c r="H18" s="3"/>
      <c r="I18" s="3"/>
      <c r="J18" s="3"/>
      <c r="K18" s="3"/>
      <c r="L18" s="3"/>
      <c r="M18" s="3"/>
      <c r="R18" s="3"/>
    </row>
    <row r="19" spans="1:18" ht="13" x14ac:dyDescent="0.25">
      <c r="A19" s="8"/>
      <c r="B19" s="9" t="s">
        <v>11</v>
      </c>
      <c r="C19" s="10">
        <v>187.72799914640555</v>
      </c>
      <c r="D19" s="10">
        <v>173.45318043394064</v>
      </c>
      <c r="E19" s="3"/>
      <c r="F19" s="11">
        <f t="shared" si="0"/>
        <v>-7.6039902291465067E-2</v>
      </c>
      <c r="G19" s="3"/>
      <c r="H19" s="3"/>
      <c r="I19" s="3"/>
      <c r="J19" s="3"/>
      <c r="K19" s="3"/>
      <c r="L19" s="3"/>
      <c r="M19" s="3"/>
      <c r="R19" s="3"/>
    </row>
    <row r="20" spans="1:18" ht="13" x14ac:dyDescent="0.25">
      <c r="A20" s="8"/>
      <c r="B20" s="9" t="s">
        <v>12</v>
      </c>
      <c r="C20" s="10">
        <v>310.70833063618244</v>
      </c>
      <c r="D20" s="10">
        <v>283.53174390919253</v>
      </c>
      <c r="E20" s="3"/>
      <c r="F20" s="11">
        <f t="shared" si="0"/>
        <v>-8.7466553186215545E-2</v>
      </c>
      <c r="G20" s="3"/>
      <c r="H20" s="3"/>
      <c r="I20" s="3"/>
      <c r="J20" s="3"/>
      <c r="K20" s="3"/>
      <c r="L20" s="3"/>
      <c r="M20" s="3"/>
      <c r="R20" s="3"/>
    </row>
    <row r="21" spans="1:18" ht="13" x14ac:dyDescent="0.25">
      <c r="A21" s="8"/>
      <c r="B21" s="9" t="s">
        <v>9</v>
      </c>
      <c r="C21" s="10">
        <v>86.070101165348007</v>
      </c>
      <c r="D21" s="10">
        <v>111.12099391783011</v>
      </c>
      <c r="E21" s="3"/>
      <c r="F21" s="11">
        <f t="shared" si="0"/>
        <v>0.29105220527575759</v>
      </c>
      <c r="G21" s="3"/>
      <c r="H21" s="3"/>
      <c r="I21" s="3"/>
      <c r="J21" s="3"/>
      <c r="K21" s="3"/>
      <c r="L21" s="3"/>
      <c r="M21" s="3"/>
      <c r="R21" s="3"/>
    </row>
    <row r="22" spans="1:18" ht="11.25" customHeight="1" thickBo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R22" s="3"/>
    </row>
    <row r="23" spans="1:18" ht="16" thickBot="1" x14ac:dyDescent="0.3">
      <c r="A23" s="17"/>
      <c r="B23" s="18" t="s">
        <v>13</v>
      </c>
      <c r="C23" s="19">
        <f>SUM(C9,C18:C21)</f>
        <v>20043.499791568469</v>
      </c>
      <c r="D23" s="20">
        <f>SUM(D9,D18:D21)</f>
        <v>23312.742928922664</v>
      </c>
      <c r="E23" s="3"/>
      <c r="F23" s="23">
        <f>IF(C23,D23/C23-1,"")</f>
        <v>0.16310739997260559</v>
      </c>
      <c r="G23" s="3"/>
      <c r="H23" s="3"/>
      <c r="I23" s="3"/>
      <c r="J23" s="3"/>
      <c r="K23" s="3"/>
      <c r="L23" s="3"/>
      <c r="M23" s="3"/>
      <c r="R23" s="3"/>
    </row>
    <row r="24" spans="1:18" ht="6" customHeight="1" thickBot="1" x14ac:dyDescent="0.3">
      <c r="A24" s="24"/>
      <c r="B24" s="25"/>
      <c r="C24" s="26"/>
      <c r="D24" s="26"/>
      <c r="E24" s="27"/>
      <c r="F24" s="24"/>
      <c r="G24" s="3"/>
      <c r="H24" s="3"/>
      <c r="I24" s="3"/>
      <c r="J24" s="3"/>
      <c r="K24" s="3"/>
      <c r="L24" s="3"/>
      <c r="M24" s="3"/>
      <c r="R24" s="3"/>
    </row>
    <row r="25" spans="1:18" ht="16.5" customHeight="1" thickBot="1" x14ac:dyDescent="0.3">
      <c r="A25" s="3"/>
      <c r="B25" s="18" t="s">
        <v>14</v>
      </c>
      <c r="C25" s="19">
        <v>213.10589933952332</v>
      </c>
      <c r="D25" s="20">
        <v>212.72558817777775</v>
      </c>
      <c r="E25" s="3"/>
      <c r="F25" s="21">
        <f>IF(C25,D25/C25-1,"")</f>
        <v>-1.7846111389889785E-3</v>
      </c>
      <c r="G25" s="3"/>
      <c r="H25" s="3"/>
      <c r="I25" s="3"/>
      <c r="J25" s="3"/>
      <c r="K25" s="3"/>
      <c r="L25" s="3"/>
      <c r="M25" s="3"/>
      <c r="R25" s="3"/>
    </row>
    <row r="26" spans="1:18" ht="6" hidden="1" customHeight="1" outlineLevel="1" thickBot="1" x14ac:dyDescent="0.3">
      <c r="A26" s="24"/>
      <c r="B26" s="25"/>
      <c r="C26" s="26"/>
      <c r="D26" s="26"/>
      <c r="E26" s="27"/>
      <c r="F26" s="24"/>
      <c r="G26" s="3"/>
      <c r="H26" s="3"/>
      <c r="I26" s="3"/>
      <c r="J26" s="3"/>
      <c r="K26" s="3"/>
      <c r="L26" s="3"/>
      <c r="M26" s="3"/>
      <c r="R26" s="3"/>
    </row>
    <row r="27" spans="1:18" ht="16" hidden="1" outlineLevel="1" thickBot="1" x14ac:dyDescent="0.3">
      <c r="A27" s="8"/>
      <c r="B27" s="18" t="s">
        <v>15</v>
      </c>
      <c r="C27" s="19" t="e">
        <v>#REF!</v>
      </c>
      <c r="D27" s="20" t="e">
        <v>#REF!</v>
      </c>
      <c r="E27" s="3"/>
      <c r="F27" s="21" t="e">
        <f>IF(C27,D27/C27-1,"")</f>
        <v>#REF!</v>
      </c>
      <c r="G27" s="3"/>
      <c r="H27" s="3"/>
      <c r="I27" s="3"/>
      <c r="J27" s="3"/>
      <c r="K27" s="3"/>
      <c r="L27" s="3"/>
      <c r="M27" s="3"/>
      <c r="R27" s="3"/>
    </row>
    <row r="28" spans="1:18" ht="6" customHeight="1" collapsed="1" thickBot="1" x14ac:dyDescent="0.3">
      <c r="A28" s="24"/>
      <c r="B28" s="30"/>
      <c r="C28" s="31"/>
      <c r="D28" s="31"/>
      <c r="E28" s="3"/>
      <c r="F28" s="32"/>
      <c r="G28" s="3"/>
      <c r="H28" s="3"/>
      <c r="I28" s="3"/>
      <c r="J28" s="3"/>
      <c r="K28" s="3"/>
      <c r="L28" s="3"/>
      <c r="M28" s="3"/>
      <c r="R28" s="3"/>
    </row>
    <row r="29" spans="1:18" ht="16.5" customHeight="1" collapsed="1" thickBot="1" x14ac:dyDescent="0.3">
      <c r="A29" s="3"/>
      <c r="B29" s="18" t="s">
        <v>16</v>
      </c>
      <c r="C29" s="19">
        <f>C23+C25</f>
        <v>20256.605690907993</v>
      </c>
      <c r="D29" s="20">
        <f>D23+D25</f>
        <v>23525.468517100442</v>
      </c>
      <c r="E29" s="3"/>
      <c r="F29" s="21">
        <f>IF(C29,D29/C29-1,"")</f>
        <v>0.16137268385787107</v>
      </c>
      <c r="G29" s="3"/>
      <c r="H29" s="3"/>
      <c r="I29" s="3"/>
      <c r="J29" s="3"/>
      <c r="K29" s="3"/>
      <c r="L29" s="3"/>
      <c r="M29" s="3"/>
      <c r="R29" s="3"/>
    </row>
    <row r="30" spans="1:18" ht="18" customHeight="1" x14ac:dyDescent="0.25">
      <c r="A30" s="3"/>
      <c r="B30" s="5"/>
      <c r="C30" s="33"/>
      <c r="D30" s="34"/>
      <c r="E30" s="3"/>
      <c r="F30" s="35"/>
      <c r="G30" s="3"/>
      <c r="H30" s="3"/>
      <c r="I30" s="3"/>
      <c r="J30" s="3"/>
      <c r="K30" s="3"/>
      <c r="L30" s="3"/>
      <c r="M30" s="3"/>
      <c r="R30" s="3"/>
    </row>
    <row r="31" spans="1:18" ht="18" x14ac:dyDescent="0.25">
      <c r="B31" s="2" t="s">
        <v>17</v>
      </c>
      <c r="C31" s="3"/>
      <c r="D31" s="3"/>
      <c r="E31" s="3"/>
      <c r="G31" s="3"/>
      <c r="H31" s="3"/>
      <c r="I31" s="3"/>
      <c r="J31" s="3"/>
      <c r="K31" s="3"/>
      <c r="L31" s="3"/>
      <c r="M31" s="3"/>
      <c r="R31" s="3"/>
    </row>
    <row r="32" spans="1:18" x14ac:dyDescent="0.25">
      <c r="B32" s="3"/>
      <c r="C32" s="3"/>
      <c r="D32" s="3"/>
      <c r="E32" s="3"/>
      <c r="G32" s="3"/>
      <c r="H32" s="3"/>
      <c r="I32" s="3"/>
      <c r="J32" s="3"/>
      <c r="K32" s="3"/>
      <c r="L32" s="3"/>
      <c r="M32" s="3"/>
      <c r="R32" s="3"/>
    </row>
    <row r="33" spans="1:18" ht="45" customHeight="1" x14ac:dyDescent="0.25">
      <c r="A33" s="4"/>
      <c r="B33" s="3"/>
      <c r="C33" s="60" t="str">
        <f>C$5</f>
        <v>I-III 2024 vs I-III 2023</v>
      </c>
      <c r="D33" s="60"/>
      <c r="E33" s="60"/>
      <c r="F33" s="60"/>
      <c r="G33" s="3"/>
      <c r="H33" s="3"/>
      <c r="I33" s="3"/>
      <c r="J33" s="3"/>
      <c r="K33" s="3"/>
      <c r="L33" s="3"/>
      <c r="M33" s="3"/>
      <c r="R33" s="3"/>
    </row>
    <row r="34" spans="1:18" ht="15.75" customHeight="1" x14ac:dyDescent="0.25">
      <c r="A34" s="4"/>
      <c r="B34" s="5"/>
      <c r="C34" s="4"/>
      <c r="D34" s="4"/>
      <c r="E34" s="4"/>
      <c r="F34" s="4"/>
      <c r="G34" s="3"/>
      <c r="H34" s="3"/>
      <c r="I34" s="3"/>
      <c r="J34" s="3"/>
      <c r="K34" s="3"/>
      <c r="L34" s="3"/>
      <c r="M34" s="3"/>
      <c r="R34" s="3"/>
    </row>
    <row r="35" spans="1:18" x14ac:dyDescent="0.25">
      <c r="B35" s="3"/>
      <c r="C35" s="3"/>
      <c r="D35" s="3"/>
      <c r="E35" s="3"/>
      <c r="G35" s="3"/>
      <c r="H35" s="3"/>
      <c r="I35" s="3"/>
      <c r="J35" s="3"/>
      <c r="K35" s="3"/>
      <c r="L35" s="3"/>
      <c r="M35" s="3"/>
      <c r="R35" s="3"/>
    </row>
    <row r="36" spans="1:18" ht="21" x14ac:dyDescent="0.25">
      <c r="A36" s="6"/>
      <c r="B36" s="3"/>
      <c r="C36" s="7" t="str">
        <f>C$8</f>
        <v>I-III 2023</v>
      </c>
      <c r="D36" s="7" t="str">
        <f>D$8</f>
        <v>I-III 2024</v>
      </c>
      <c r="E36" s="3"/>
      <c r="F36" s="7" t="str">
        <f>F$8</f>
        <v>I-III 24/
I-III 23</v>
      </c>
      <c r="G36" s="3"/>
      <c r="H36" s="3"/>
      <c r="I36" s="3"/>
      <c r="J36" s="3"/>
      <c r="K36" s="3"/>
      <c r="L36" s="3"/>
      <c r="M36" s="3"/>
      <c r="R36" s="3"/>
    </row>
    <row r="37" spans="1:18" ht="13" x14ac:dyDescent="0.25">
      <c r="A37" s="8"/>
      <c r="B37" s="9" t="s">
        <v>1</v>
      </c>
      <c r="C37" s="10">
        <f>SUM(C38:C39,C41:C45)</f>
        <v>903.46792703401672</v>
      </c>
      <c r="D37" s="10">
        <f>SUM(D38:D39,D41:D45)</f>
        <v>959.153069134725</v>
      </c>
      <c r="E37" s="3"/>
      <c r="F37" s="11">
        <f t="shared" ref="F37:F49" si="1">IF(C37,D37/C37-1,"")</f>
        <v>6.163488535062478E-2</v>
      </c>
      <c r="G37" s="3"/>
      <c r="H37" s="3"/>
      <c r="I37" s="3"/>
      <c r="J37" s="3"/>
      <c r="K37" s="3"/>
      <c r="L37" s="3"/>
      <c r="M37" s="3"/>
      <c r="R37" s="3"/>
    </row>
    <row r="38" spans="1:18" x14ac:dyDescent="0.25">
      <c r="A38" s="8"/>
      <c r="B38" s="12" t="s">
        <v>2</v>
      </c>
      <c r="C38" s="13">
        <v>458.53499233132931</v>
      </c>
      <c r="D38" s="13">
        <v>515.79732811598694</v>
      </c>
      <c r="F38" s="11">
        <f t="shared" si="1"/>
        <v>0.12488105977150998</v>
      </c>
      <c r="G38" s="3"/>
      <c r="H38" s="3"/>
      <c r="I38" s="3"/>
      <c r="J38" s="3"/>
      <c r="K38" s="3"/>
      <c r="L38" s="3"/>
      <c r="M38" s="3"/>
      <c r="R38" s="3"/>
    </row>
    <row r="39" spans="1:18" x14ac:dyDescent="0.25">
      <c r="A39" s="8"/>
      <c r="B39" s="12" t="s">
        <v>3</v>
      </c>
      <c r="C39" s="13">
        <v>58.375361308722724</v>
      </c>
      <c r="D39" s="13">
        <v>113.29710541577529</v>
      </c>
      <c r="F39" s="11">
        <f t="shared" si="1"/>
        <v>0.94083775887218191</v>
      </c>
      <c r="G39" s="3"/>
      <c r="H39" s="3"/>
      <c r="I39" s="3"/>
      <c r="J39" s="3"/>
      <c r="K39" s="3"/>
      <c r="L39" s="3"/>
      <c r="M39" s="3"/>
      <c r="R39" s="3"/>
    </row>
    <row r="40" spans="1:18" x14ac:dyDescent="0.25">
      <c r="A40" s="8"/>
      <c r="B40" s="12" t="s">
        <v>4</v>
      </c>
      <c r="C40" s="14">
        <f>SUM(C41:C44)</f>
        <v>379.44635625201778</v>
      </c>
      <c r="D40" s="14">
        <f>SUM(D41:D44)</f>
        <v>320.93853617856831</v>
      </c>
      <c r="F40" s="11">
        <f t="shared" si="1"/>
        <v>-0.15419259958472287</v>
      </c>
      <c r="G40" s="3"/>
      <c r="H40" s="3"/>
      <c r="I40" s="3"/>
      <c r="J40" s="3"/>
      <c r="K40" s="3"/>
      <c r="L40" s="3"/>
      <c r="M40" s="3"/>
      <c r="R40" s="3"/>
    </row>
    <row r="41" spans="1:18" x14ac:dyDescent="0.25">
      <c r="A41" s="8"/>
      <c r="B41" s="15" t="s">
        <v>5</v>
      </c>
      <c r="C41" s="13">
        <v>26.424982221074341</v>
      </c>
      <c r="D41" s="13">
        <v>32.444716824923745</v>
      </c>
      <c r="E41" s="16"/>
      <c r="F41" s="11">
        <f t="shared" si="1"/>
        <v>0.2278046794312909</v>
      </c>
      <c r="G41" s="3"/>
      <c r="H41" s="3"/>
      <c r="I41" s="3"/>
      <c r="J41" s="3"/>
      <c r="K41" s="3"/>
      <c r="L41" s="3"/>
      <c r="M41" s="3"/>
      <c r="R41" s="3"/>
    </row>
    <row r="42" spans="1:18" x14ac:dyDescent="0.25">
      <c r="A42" s="8"/>
      <c r="B42" s="15" t="s">
        <v>6</v>
      </c>
      <c r="C42" s="13">
        <v>208.67863969864109</v>
      </c>
      <c r="D42" s="13">
        <v>201.89810304997022</v>
      </c>
      <c r="E42" s="16"/>
      <c r="F42" s="11">
        <f t="shared" si="1"/>
        <v>-3.2492720186708346E-2</v>
      </c>
      <c r="G42" s="3"/>
      <c r="H42" s="3"/>
      <c r="I42" s="3"/>
      <c r="J42" s="3"/>
      <c r="K42" s="3"/>
      <c r="L42" s="3"/>
      <c r="M42" s="3"/>
      <c r="R42" s="3"/>
    </row>
    <row r="43" spans="1:18" x14ac:dyDescent="0.25">
      <c r="A43" s="8"/>
      <c r="B43" s="15" t="s">
        <v>7</v>
      </c>
      <c r="C43" s="13">
        <v>136.06211283986659</v>
      </c>
      <c r="D43" s="13">
        <v>78.609862350531429</v>
      </c>
      <c r="E43" s="16"/>
      <c r="F43" s="11">
        <f t="shared" si="1"/>
        <v>-0.42225017155915778</v>
      </c>
      <c r="G43" s="3"/>
      <c r="H43" s="3"/>
      <c r="I43" s="3"/>
      <c r="J43" s="3"/>
      <c r="K43" s="3"/>
      <c r="L43" s="3"/>
      <c r="M43" s="3"/>
      <c r="R43" s="3"/>
    </row>
    <row r="44" spans="1:18" x14ac:dyDescent="0.25">
      <c r="A44" s="8"/>
      <c r="B44" s="15" t="s">
        <v>8</v>
      </c>
      <c r="C44" s="13">
        <v>8.2806214924357455</v>
      </c>
      <c r="D44" s="13">
        <v>7.9858539531429091</v>
      </c>
      <c r="E44" s="16"/>
      <c r="F44" s="11">
        <f t="shared" si="1"/>
        <v>-3.5597272446531103E-2</v>
      </c>
      <c r="G44" s="3"/>
      <c r="H44" s="3"/>
      <c r="I44" s="3"/>
      <c r="J44" s="3"/>
      <c r="K44" s="3"/>
      <c r="L44" s="3"/>
      <c r="M44" s="3"/>
      <c r="R44" s="3"/>
    </row>
    <row r="45" spans="1:18" x14ac:dyDescent="0.25">
      <c r="A45" s="8"/>
      <c r="B45" s="12" t="s">
        <v>9</v>
      </c>
      <c r="C45" s="13">
        <v>7.1112171419469785</v>
      </c>
      <c r="D45" s="13">
        <v>9.1200994243944375</v>
      </c>
      <c r="F45" s="11">
        <f t="shared" si="1"/>
        <v>0.28249485880520409</v>
      </c>
      <c r="G45" s="3"/>
      <c r="H45" s="3"/>
      <c r="I45" s="3"/>
      <c r="J45" s="3"/>
      <c r="K45" s="3"/>
      <c r="L45" s="3"/>
      <c r="M45" s="3"/>
      <c r="R45" s="3"/>
    </row>
    <row r="46" spans="1:18" ht="13" x14ac:dyDescent="0.25">
      <c r="A46" s="8"/>
      <c r="B46" s="9" t="s">
        <v>10</v>
      </c>
      <c r="C46" s="10">
        <v>1823.4466973070832</v>
      </c>
      <c r="D46" s="10">
        <v>1828.1828024645231</v>
      </c>
      <c r="E46" s="3"/>
      <c r="F46" s="11">
        <f t="shared" si="1"/>
        <v>2.5973367713101325E-3</v>
      </c>
      <c r="G46" s="3"/>
      <c r="H46" s="3"/>
      <c r="I46" s="3"/>
      <c r="J46" s="3"/>
      <c r="K46" s="3"/>
      <c r="L46" s="3"/>
      <c r="M46" s="3"/>
      <c r="R46" s="3"/>
    </row>
    <row r="47" spans="1:18" ht="13" x14ac:dyDescent="0.25">
      <c r="A47" s="8"/>
      <c r="B47" s="9" t="s">
        <v>11</v>
      </c>
      <c r="C47" s="10">
        <v>48.369725543562133</v>
      </c>
      <c r="D47" s="10">
        <v>76.258164121151964</v>
      </c>
      <c r="E47" s="3"/>
      <c r="F47" s="11">
        <f t="shared" si="1"/>
        <v>0.57656805500112451</v>
      </c>
      <c r="G47" s="3"/>
      <c r="H47" s="3"/>
      <c r="I47" s="3"/>
      <c r="J47" s="3"/>
      <c r="K47" s="3"/>
      <c r="L47" s="3"/>
      <c r="M47" s="3"/>
      <c r="R47" s="3"/>
    </row>
    <row r="48" spans="1:18" ht="13" x14ac:dyDescent="0.25">
      <c r="A48" s="8"/>
      <c r="B48" s="9" t="s">
        <v>12</v>
      </c>
      <c r="C48" s="10">
        <v>8.5821282079794976</v>
      </c>
      <c r="D48" s="10">
        <v>26.733766752841252</v>
      </c>
      <c r="E48" s="3"/>
      <c r="F48" s="11">
        <f t="shared" si="1"/>
        <v>2.1150509646295785</v>
      </c>
      <c r="G48" s="3"/>
      <c r="H48" s="3"/>
      <c r="I48" s="3"/>
      <c r="J48" s="3"/>
      <c r="K48" s="3"/>
      <c r="L48" s="3"/>
      <c r="M48" s="3"/>
      <c r="R48" s="3"/>
    </row>
    <row r="49" spans="1:18" ht="13" x14ac:dyDescent="0.25">
      <c r="A49" s="8"/>
      <c r="B49" s="9" t="s">
        <v>9</v>
      </c>
      <c r="C49" s="10">
        <v>18.892744324134011</v>
      </c>
      <c r="D49" s="10">
        <v>12.944710149614721</v>
      </c>
      <c r="E49" s="3"/>
      <c r="F49" s="11">
        <f t="shared" si="1"/>
        <v>-0.31483166619267366</v>
      </c>
      <c r="G49" s="3"/>
      <c r="H49" s="3"/>
      <c r="I49" s="3"/>
      <c r="J49" s="3"/>
      <c r="K49" s="3"/>
      <c r="L49" s="3"/>
      <c r="M49" s="3"/>
      <c r="R49" s="3"/>
    </row>
    <row r="50" spans="1:18" ht="11.25" customHeight="1" thickBo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R50" s="3"/>
    </row>
    <row r="51" spans="1:18" ht="16" thickBot="1" x14ac:dyDescent="0.3">
      <c r="A51" s="17"/>
      <c r="B51" s="18" t="s">
        <v>13</v>
      </c>
      <c r="C51" s="19">
        <f>SUM(C37,C46:C49)</f>
        <v>2802.7592224167761</v>
      </c>
      <c r="D51" s="20">
        <f>SUM(D37,D46:D49)</f>
        <v>2903.2725126228561</v>
      </c>
      <c r="E51" s="3"/>
      <c r="F51" s="23">
        <f>IF(C51,D51/C51-1,"")</f>
        <v>3.586226365867029E-2</v>
      </c>
      <c r="G51" s="3"/>
      <c r="H51" s="3"/>
      <c r="I51" s="3"/>
      <c r="J51" s="3"/>
      <c r="K51" s="3"/>
      <c r="L51" s="3"/>
      <c r="M51" s="3"/>
      <c r="R51" s="3"/>
    </row>
    <row r="52" spans="1:18" ht="6" customHeight="1" thickBot="1" x14ac:dyDescent="0.3">
      <c r="A52" s="24"/>
      <c r="B52" s="25"/>
      <c r="C52" s="26"/>
      <c r="D52" s="26"/>
      <c r="E52" s="27"/>
      <c r="F52" s="24"/>
      <c r="G52" s="3"/>
      <c r="H52" s="3"/>
      <c r="I52" s="3"/>
      <c r="J52" s="3"/>
      <c r="K52" s="3"/>
      <c r="L52" s="3"/>
      <c r="M52" s="3"/>
      <c r="R52" s="3"/>
    </row>
    <row r="53" spans="1:18" ht="16.5" customHeight="1" outlineLevel="1" thickBot="1" x14ac:dyDescent="0.3">
      <c r="A53" s="3"/>
      <c r="B53" s="22" t="s">
        <v>18</v>
      </c>
      <c r="C53" s="19">
        <v>5.3970782733655369</v>
      </c>
      <c r="D53" s="20">
        <v>6.7137936432812824</v>
      </c>
      <c r="E53" s="3"/>
      <c r="F53" s="21">
        <f>IF(C53,D53/C53-1,"")</f>
        <v>0.24396818115714702</v>
      </c>
      <c r="G53" s="3"/>
      <c r="H53" s="3"/>
      <c r="I53" s="3"/>
      <c r="J53" s="3"/>
      <c r="K53" s="3"/>
      <c r="L53" s="3"/>
      <c r="M53" s="3"/>
      <c r="R53" s="3"/>
    </row>
    <row r="54" spans="1:18" ht="6" customHeight="1" outlineLevel="1" thickBot="1" x14ac:dyDescent="0.3">
      <c r="A54" s="24"/>
      <c r="B54" s="25"/>
      <c r="C54" s="26"/>
      <c r="D54" s="26"/>
      <c r="E54" s="27"/>
      <c r="F54" s="24"/>
      <c r="G54" s="3"/>
      <c r="H54" s="3"/>
      <c r="I54" s="3"/>
      <c r="J54" s="3"/>
      <c r="K54" s="3"/>
      <c r="L54" s="3"/>
      <c r="M54" s="3"/>
      <c r="R54" s="3"/>
    </row>
    <row r="55" spans="1:18" ht="16.5" customHeight="1" outlineLevel="1" collapsed="1" thickBot="1" x14ac:dyDescent="0.3">
      <c r="A55" s="3"/>
      <c r="B55" s="22" t="s">
        <v>19</v>
      </c>
      <c r="C55" s="19">
        <f>C51+C53</f>
        <v>2808.1563006901415</v>
      </c>
      <c r="D55" s="20">
        <f>D51+D53</f>
        <v>2909.9863062661375</v>
      </c>
      <c r="E55" s="3"/>
      <c r="F55" s="21">
        <f>IF(C55,D55/C55-1,"")</f>
        <v>3.6262228548663789E-2</v>
      </c>
      <c r="G55" s="3"/>
      <c r="H55" s="3"/>
      <c r="I55" s="3"/>
      <c r="J55" s="3"/>
      <c r="K55" s="3"/>
      <c r="L55" s="3"/>
      <c r="M55" s="3"/>
      <c r="R55" s="3"/>
    </row>
    <row r="56" spans="1:18" ht="18" customHeight="1" x14ac:dyDescent="0.25">
      <c r="A56" s="3"/>
      <c r="B56" s="30"/>
      <c r="C56" s="31"/>
      <c r="D56" s="31"/>
      <c r="E56" s="3"/>
      <c r="F56" s="32"/>
      <c r="G56" s="3"/>
      <c r="H56" s="3"/>
      <c r="I56" s="3"/>
      <c r="J56" s="3"/>
      <c r="K56" s="3"/>
      <c r="L56" s="3"/>
      <c r="M56" s="3"/>
      <c r="R56" s="3"/>
    </row>
    <row r="57" spans="1:18" ht="18" customHeight="1" x14ac:dyDescent="0.25">
      <c r="A57" s="3"/>
      <c r="B57" s="28"/>
      <c r="C57" s="29"/>
      <c r="D57" s="29"/>
      <c r="E57" s="36"/>
      <c r="F57" s="17"/>
      <c r="G57" s="3"/>
      <c r="H57" s="3"/>
      <c r="I57" s="3"/>
      <c r="J57" s="3"/>
      <c r="K57" s="3"/>
      <c r="L57" s="3"/>
      <c r="M57" s="3"/>
      <c r="R57" s="3"/>
    </row>
    <row r="58" spans="1:18" ht="18" x14ac:dyDescent="0.25">
      <c r="B58" s="2" t="s">
        <v>20</v>
      </c>
      <c r="C58" s="3"/>
      <c r="D58" s="3"/>
      <c r="E58" s="3"/>
      <c r="G58" s="3"/>
      <c r="H58" s="3"/>
      <c r="I58" s="3"/>
      <c r="J58" s="3"/>
      <c r="K58" s="3"/>
      <c r="L58" s="3"/>
      <c r="M58" s="3"/>
      <c r="R58" s="3"/>
    </row>
    <row r="59" spans="1:18" x14ac:dyDescent="0.25">
      <c r="B59" s="3"/>
      <c r="C59" s="3"/>
      <c r="D59" s="3"/>
      <c r="E59" s="3"/>
      <c r="G59" s="3"/>
      <c r="H59" s="3"/>
      <c r="I59" s="3"/>
      <c r="J59" s="3"/>
      <c r="K59" s="3"/>
      <c r="L59" s="3"/>
      <c r="M59" s="3"/>
      <c r="R59" s="3"/>
    </row>
    <row r="60" spans="1:18" ht="45" customHeight="1" x14ac:dyDescent="0.25">
      <c r="A60" s="4"/>
      <c r="B60" s="3"/>
      <c r="C60" s="60" t="str">
        <f>C$5</f>
        <v>I-III 2024 vs I-III 2023</v>
      </c>
      <c r="D60" s="60"/>
      <c r="E60" s="60"/>
      <c r="F60" s="60"/>
      <c r="G60" s="3"/>
      <c r="H60" s="3"/>
      <c r="I60" s="3"/>
      <c r="J60" s="3"/>
      <c r="K60" s="3"/>
      <c r="L60" s="3"/>
      <c r="M60" s="3"/>
      <c r="R60" s="3"/>
    </row>
    <row r="61" spans="1:18" ht="15.75" customHeight="1" x14ac:dyDescent="0.25">
      <c r="A61" s="4"/>
      <c r="B61" s="5"/>
      <c r="C61" s="4"/>
      <c r="D61" s="4"/>
      <c r="E61" s="4"/>
      <c r="F61" s="4"/>
      <c r="G61" s="3"/>
      <c r="H61" s="3"/>
      <c r="I61" s="3"/>
      <c r="J61" s="3"/>
      <c r="K61" s="3"/>
      <c r="L61" s="3"/>
      <c r="M61" s="3"/>
      <c r="R61" s="3"/>
    </row>
    <row r="62" spans="1:18" x14ac:dyDescent="0.25">
      <c r="B62" s="3"/>
      <c r="C62" s="3"/>
      <c r="D62" s="3"/>
      <c r="E62" s="3"/>
      <c r="G62" s="3"/>
      <c r="H62" s="3"/>
      <c r="I62" s="3"/>
      <c r="J62" s="3"/>
      <c r="K62" s="3"/>
      <c r="L62" s="3"/>
      <c r="M62" s="3"/>
      <c r="R62" s="3"/>
    </row>
    <row r="63" spans="1:18" ht="21" x14ac:dyDescent="0.25">
      <c r="A63" s="6"/>
      <c r="B63" s="3"/>
      <c r="C63" s="7" t="str">
        <f>C$8</f>
        <v>I-III 2023</v>
      </c>
      <c r="D63" s="7" t="str">
        <f>D$8</f>
        <v>I-III 2024</v>
      </c>
      <c r="E63" s="3"/>
      <c r="F63" s="7" t="str">
        <f>F$8</f>
        <v>I-III 24/
I-III 23</v>
      </c>
      <c r="G63" s="3"/>
      <c r="H63" s="3"/>
      <c r="I63" s="3"/>
      <c r="J63" s="3"/>
      <c r="K63" s="3"/>
      <c r="L63" s="3"/>
      <c r="M63" s="3"/>
      <c r="R63" s="3"/>
    </row>
    <row r="64" spans="1:18" ht="13" x14ac:dyDescent="0.25">
      <c r="A64" s="8"/>
      <c r="B64" s="9" t="s">
        <v>1</v>
      </c>
      <c r="C64" s="10">
        <f>SUM(C65:C66,C68:C72)</f>
        <v>16458.741117226782</v>
      </c>
      <c r="D64" s="10">
        <f>SUM(D65:D66,D68:D72)</f>
        <v>19622.776150340473</v>
      </c>
      <c r="E64" s="3"/>
      <c r="F64" s="11">
        <f t="shared" ref="F64:F76" si="2">IF(C64,D64/C64-1,"")</f>
        <v>0.1922404034778824</v>
      </c>
      <c r="G64" s="3"/>
      <c r="H64" s="3"/>
      <c r="I64" s="3"/>
      <c r="J64" s="3"/>
      <c r="K64" s="3"/>
      <c r="L64" s="3"/>
      <c r="M64" s="3"/>
      <c r="R64" s="3"/>
    </row>
    <row r="65" spans="1:18" x14ac:dyDescent="0.25">
      <c r="A65" s="8"/>
      <c r="B65" s="12" t="s">
        <v>2</v>
      </c>
      <c r="C65" s="13">
        <v>9245.7231682447764</v>
      </c>
      <c r="D65" s="13">
        <v>12455.780164048116</v>
      </c>
      <c r="F65" s="11">
        <f t="shared" si="2"/>
        <v>0.34719371728850312</v>
      </c>
      <c r="G65" s="3"/>
      <c r="H65" s="3"/>
      <c r="I65" s="3"/>
      <c r="J65" s="3"/>
      <c r="K65" s="3"/>
      <c r="L65" s="3"/>
      <c r="M65" s="3"/>
      <c r="R65" s="3"/>
    </row>
    <row r="66" spans="1:18" x14ac:dyDescent="0.25">
      <c r="A66" s="8"/>
      <c r="B66" s="12" t="s">
        <v>3</v>
      </c>
      <c r="C66" s="13">
        <v>1581.2111983302743</v>
      </c>
      <c r="D66" s="13">
        <v>2177.5083220156389</v>
      </c>
      <c r="F66" s="11">
        <f t="shared" si="2"/>
        <v>0.37711415420978667</v>
      </c>
      <c r="G66" s="3"/>
      <c r="H66" s="3"/>
      <c r="I66" s="3"/>
      <c r="J66" s="3"/>
      <c r="K66" s="3"/>
      <c r="L66" s="3"/>
      <c r="M66" s="3"/>
      <c r="R66" s="3"/>
    </row>
    <row r="67" spans="1:18" x14ac:dyDescent="0.25">
      <c r="A67" s="8"/>
      <c r="B67" s="12" t="s">
        <v>4</v>
      </c>
      <c r="C67" s="14">
        <f>SUM(C68:C71)</f>
        <v>5447.2376418592876</v>
      </c>
      <c r="D67" s="14">
        <f>SUM(D68:D71)</f>
        <v>4761.1265605957287</v>
      </c>
      <c r="F67" s="11">
        <f t="shared" si="2"/>
        <v>-0.12595578279734654</v>
      </c>
      <c r="G67" s="3"/>
      <c r="H67" s="3"/>
      <c r="I67" s="3"/>
      <c r="J67" s="3"/>
      <c r="K67" s="3"/>
      <c r="L67" s="3"/>
      <c r="M67" s="3"/>
      <c r="R67" s="3"/>
    </row>
    <row r="68" spans="1:18" x14ac:dyDescent="0.25">
      <c r="A68" s="8"/>
      <c r="B68" s="15" t="s">
        <v>5</v>
      </c>
      <c r="C68" s="13">
        <v>963.36784319051981</v>
      </c>
      <c r="D68" s="13">
        <v>1023.194163775286</v>
      </c>
      <c r="E68" s="16"/>
      <c r="F68" s="11">
        <f t="shared" si="2"/>
        <v>6.2101222298048819E-2</v>
      </c>
      <c r="G68" s="3"/>
      <c r="H68" s="3"/>
      <c r="I68" s="3"/>
      <c r="J68" s="3"/>
      <c r="K68" s="3"/>
      <c r="L68" s="3"/>
      <c r="M68" s="3"/>
      <c r="R68" s="3"/>
    </row>
    <row r="69" spans="1:18" x14ac:dyDescent="0.25">
      <c r="A69" s="8"/>
      <c r="B69" s="15" t="s">
        <v>6</v>
      </c>
      <c r="C69" s="13">
        <v>2919.0297914488115</v>
      </c>
      <c r="D69" s="13">
        <v>2493.5849896284667</v>
      </c>
      <c r="E69" s="16"/>
      <c r="F69" s="11">
        <f t="shared" si="2"/>
        <v>-0.14574870152633224</v>
      </c>
      <c r="G69" s="3"/>
      <c r="H69" s="3"/>
      <c r="I69" s="3"/>
      <c r="J69" s="3"/>
      <c r="K69" s="3"/>
      <c r="L69" s="3"/>
      <c r="M69" s="3"/>
      <c r="R69" s="3"/>
    </row>
    <row r="70" spans="1:18" x14ac:dyDescent="0.25">
      <c r="A70" s="8"/>
      <c r="B70" s="15" t="s">
        <v>7</v>
      </c>
      <c r="C70" s="13">
        <v>1341.1880432242385</v>
      </c>
      <c r="D70" s="13">
        <v>923.52082036042952</v>
      </c>
      <c r="E70" s="16"/>
      <c r="F70" s="11">
        <f t="shared" si="2"/>
        <v>-0.31141585624319312</v>
      </c>
      <c r="G70" s="3"/>
      <c r="H70" s="3"/>
      <c r="I70" s="3"/>
      <c r="J70" s="3"/>
      <c r="K70" s="3"/>
      <c r="L70" s="3"/>
      <c r="M70" s="3"/>
      <c r="R70" s="3"/>
    </row>
    <row r="71" spans="1:18" x14ac:dyDescent="0.25">
      <c r="A71" s="8"/>
      <c r="B71" s="15" t="s">
        <v>8</v>
      </c>
      <c r="C71" s="13">
        <v>223.65196399571786</v>
      </c>
      <c r="D71" s="13">
        <v>320.82658683154636</v>
      </c>
      <c r="E71" s="16"/>
      <c r="F71" s="11">
        <f t="shared" si="2"/>
        <v>0.43449036216685788</v>
      </c>
      <c r="G71" s="3"/>
      <c r="H71" s="3"/>
      <c r="I71" s="3"/>
      <c r="J71" s="3"/>
      <c r="K71" s="3"/>
      <c r="L71" s="3"/>
      <c r="M71" s="3"/>
      <c r="R71" s="3"/>
    </row>
    <row r="72" spans="1:18" x14ac:dyDescent="0.25">
      <c r="A72" s="8"/>
      <c r="B72" s="12" t="s">
        <v>9</v>
      </c>
      <c r="C72" s="13">
        <v>184.56910879244273</v>
      </c>
      <c r="D72" s="13">
        <v>228.36110368098838</v>
      </c>
      <c r="F72" s="11">
        <f t="shared" si="2"/>
        <v>0.23726611227121408</v>
      </c>
      <c r="G72" s="3"/>
      <c r="H72" s="3"/>
      <c r="I72" s="3"/>
      <c r="J72" s="3"/>
      <c r="K72" s="3"/>
      <c r="L72" s="3"/>
      <c r="M72" s="3"/>
      <c r="R72" s="3"/>
    </row>
    <row r="73" spans="1:18" ht="13" x14ac:dyDescent="0.25">
      <c r="A73" s="8"/>
      <c r="B73" s="9" t="s">
        <v>10</v>
      </c>
      <c r="C73" s="10">
        <v>5727.1668677348516</v>
      </c>
      <c r="D73" s="10">
        <v>5909.1967319204714</v>
      </c>
      <c r="E73" s="3"/>
      <c r="F73" s="11">
        <f t="shared" si="2"/>
        <v>3.1783579628371195E-2</v>
      </c>
      <c r="G73" s="3"/>
      <c r="H73" s="3"/>
      <c r="I73" s="3"/>
      <c r="J73" s="3"/>
      <c r="K73" s="3"/>
      <c r="L73" s="3"/>
      <c r="M73" s="3"/>
      <c r="R73" s="3"/>
    </row>
    <row r="74" spans="1:18" ht="13" x14ac:dyDescent="0.25">
      <c r="A74" s="8"/>
      <c r="B74" s="9" t="s">
        <v>11</v>
      </c>
      <c r="C74" s="10">
        <v>236.09772468996769</v>
      </c>
      <c r="D74" s="10">
        <v>249.71134455509261</v>
      </c>
      <c r="E74" s="3"/>
      <c r="F74" s="11">
        <f t="shared" si="2"/>
        <v>5.7660953247226976E-2</v>
      </c>
      <c r="G74" s="3"/>
      <c r="H74" s="3"/>
      <c r="I74" s="3"/>
      <c r="J74" s="3"/>
      <c r="K74" s="3"/>
      <c r="L74" s="3"/>
      <c r="M74" s="3"/>
      <c r="R74" s="3"/>
    </row>
    <row r="75" spans="1:18" ht="13" x14ac:dyDescent="0.25">
      <c r="A75" s="8"/>
      <c r="B75" s="9" t="s">
        <v>12</v>
      </c>
      <c r="C75" s="10">
        <v>319.29045884416195</v>
      </c>
      <c r="D75" s="10">
        <v>310.26551066203376</v>
      </c>
      <c r="E75" s="3"/>
      <c r="F75" s="11">
        <f t="shared" si="2"/>
        <v>-2.826563692131201E-2</v>
      </c>
      <c r="G75" s="3"/>
      <c r="H75" s="3"/>
      <c r="I75" s="3"/>
      <c r="J75" s="3"/>
      <c r="K75" s="3"/>
      <c r="L75" s="3"/>
      <c r="M75" s="3"/>
      <c r="R75" s="3"/>
    </row>
    <row r="76" spans="1:18" ht="13" x14ac:dyDescent="0.25">
      <c r="A76" s="8"/>
      <c r="B76" s="9" t="s">
        <v>9</v>
      </c>
      <c r="C76" s="10">
        <v>104.96284548948202</v>
      </c>
      <c r="D76" s="10">
        <v>124.06570406744483</v>
      </c>
      <c r="E76" s="3"/>
      <c r="F76" s="11">
        <f t="shared" si="2"/>
        <v>0.18199638632964699</v>
      </c>
      <c r="G76" s="3"/>
      <c r="H76" s="3"/>
      <c r="I76" s="3"/>
      <c r="J76" s="3"/>
      <c r="K76" s="3"/>
      <c r="L76" s="3"/>
      <c r="M76" s="3"/>
      <c r="R76" s="3"/>
    </row>
    <row r="77" spans="1:18" ht="11.25" customHeight="1" thickBo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R77" s="3"/>
    </row>
    <row r="78" spans="1:18" ht="16" thickBot="1" x14ac:dyDescent="0.3">
      <c r="A78" s="17"/>
      <c r="B78" s="18" t="s">
        <v>13</v>
      </c>
      <c r="C78" s="19">
        <f>SUM(C64,C73:C76)</f>
        <v>22846.259013985244</v>
      </c>
      <c r="D78" s="20">
        <f>SUM(D64,D73:D76)</f>
        <v>26216.015441545514</v>
      </c>
      <c r="E78" s="3"/>
      <c r="F78" s="23">
        <f>IF(C78,D78/C78-1,"")</f>
        <v>0.14749707711435334</v>
      </c>
      <c r="G78" s="3"/>
      <c r="H78" s="3"/>
      <c r="I78" s="3"/>
      <c r="J78" s="3"/>
      <c r="K78" s="3"/>
      <c r="L78" s="3"/>
      <c r="M78" s="3"/>
      <c r="R78" s="3"/>
    </row>
    <row r="79" spans="1:18" ht="6" customHeight="1" thickBot="1" x14ac:dyDescent="0.3">
      <c r="A79" s="24"/>
      <c r="B79" s="25"/>
      <c r="C79" s="26"/>
      <c r="D79" s="26"/>
      <c r="E79" s="27"/>
      <c r="F79" s="24"/>
      <c r="G79" s="3"/>
      <c r="H79" s="3"/>
      <c r="I79" s="3"/>
      <c r="J79" s="3"/>
      <c r="K79" s="3"/>
      <c r="L79" s="3"/>
      <c r="M79" s="3"/>
      <c r="R79" s="3"/>
    </row>
    <row r="80" spans="1:18" ht="16.5" customHeight="1" thickBot="1" x14ac:dyDescent="0.3">
      <c r="A80" s="3"/>
      <c r="B80" s="18" t="s">
        <v>14</v>
      </c>
      <c r="C80" s="19">
        <v>218.50297761288886</v>
      </c>
      <c r="D80" s="20">
        <v>219.43938182105904</v>
      </c>
      <c r="E80" s="3"/>
      <c r="F80" s="21">
        <f>IF(C80,D80/C80-1,"")</f>
        <v>4.2855443820504213E-3</v>
      </c>
      <c r="G80" s="3"/>
      <c r="H80" s="3"/>
      <c r="I80" s="3"/>
      <c r="J80" s="3"/>
      <c r="K80" s="3"/>
      <c r="L80" s="3"/>
      <c r="M80" s="3"/>
      <c r="R80" s="3"/>
    </row>
    <row r="81" spans="1:18" ht="6" customHeight="1" thickBot="1" x14ac:dyDescent="0.3">
      <c r="A81" s="24"/>
      <c r="B81" s="25"/>
      <c r="C81" s="26"/>
      <c r="D81" s="26"/>
      <c r="E81" s="27"/>
      <c r="F81" s="24"/>
      <c r="G81" s="3"/>
      <c r="H81" s="3"/>
      <c r="I81" s="3"/>
      <c r="J81" s="3"/>
      <c r="K81" s="3"/>
      <c r="L81" s="3"/>
      <c r="M81" s="3"/>
      <c r="R81" s="3"/>
    </row>
    <row r="82" spans="1:18" ht="16.5" customHeight="1" thickBot="1" x14ac:dyDescent="0.3">
      <c r="A82" s="3"/>
      <c r="B82" s="18" t="s">
        <v>21</v>
      </c>
      <c r="C82" s="19">
        <f>C78+C80</f>
        <v>23064.761991598134</v>
      </c>
      <c r="D82" s="20">
        <f>D78+D80</f>
        <v>26435.454823366574</v>
      </c>
      <c r="E82" s="3"/>
      <c r="F82" s="21">
        <f>IF(C82,D82/C82-1,"")</f>
        <v>0.14614036914823969</v>
      </c>
      <c r="G82" s="3"/>
      <c r="H82" s="3"/>
      <c r="I82" s="3"/>
      <c r="J82" s="3"/>
      <c r="K82" s="3"/>
      <c r="L82" s="3"/>
      <c r="M82" s="3"/>
      <c r="R82" s="3"/>
    </row>
    <row r="83" spans="1:18" ht="18" customHeight="1" x14ac:dyDescent="0.25">
      <c r="A83" s="3"/>
      <c r="B83" s="37"/>
      <c r="C83" s="39"/>
      <c r="D83" s="38"/>
      <c r="E83" s="38"/>
      <c r="F83" s="37"/>
      <c r="G83" s="35"/>
      <c r="H83" s="3"/>
      <c r="I83" s="3"/>
      <c r="J83" s="3"/>
      <c r="K83" s="3"/>
      <c r="L83" s="3"/>
      <c r="M83" s="3"/>
      <c r="R83" s="3"/>
    </row>
    <row r="84" spans="1:18" ht="18" customHeight="1" x14ac:dyDescent="0.25">
      <c r="A84" s="3"/>
      <c r="B84" s="37"/>
      <c r="C84" s="40"/>
      <c r="D84" s="38"/>
      <c r="E84" s="38"/>
      <c r="F84" s="41"/>
      <c r="G84" s="42"/>
      <c r="H84" s="3"/>
      <c r="I84" s="3"/>
      <c r="J84" s="3"/>
      <c r="K84" s="3"/>
      <c r="L84" s="3"/>
      <c r="M84" s="3"/>
      <c r="R84" s="3"/>
    </row>
    <row r="85" spans="1:18" ht="18" customHeight="1" x14ac:dyDescent="0.25">
      <c r="A85" s="3"/>
      <c r="B85" s="37" t="s">
        <v>53</v>
      </c>
      <c r="C85" s="40"/>
      <c r="D85" s="38"/>
      <c r="E85" s="38"/>
      <c r="F85" s="41"/>
      <c r="G85" s="42"/>
      <c r="H85" s="3"/>
      <c r="I85" s="3"/>
      <c r="J85" s="3"/>
      <c r="K85" s="3"/>
      <c r="L85" s="3"/>
      <c r="M85" s="3"/>
      <c r="R85" s="3"/>
    </row>
    <row r="86" spans="1:18" s="36" customFormat="1" x14ac:dyDescent="0.25">
      <c r="A86" s="43"/>
      <c r="B86" s="44"/>
      <c r="C86" s="44"/>
      <c r="D86" s="44"/>
      <c r="E86" s="44"/>
      <c r="F86" s="44"/>
      <c r="G86" s="44"/>
      <c r="H86" s="43"/>
      <c r="I86" s="43"/>
      <c r="J86" s="43"/>
      <c r="K86" s="43"/>
      <c r="L86" s="43"/>
      <c r="M86" s="43"/>
      <c r="R86" s="43"/>
    </row>
    <row r="87" spans="1:18" s="36" customFormat="1" x14ac:dyDescent="0.25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R87" s="43"/>
    </row>
  </sheetData>
  <mergeCells count="4">
    <mergeCell ref="C5:F5"/>
    <mergeCell ref="C33:F33"/>
    <mergeCell ref="B3:F3"/>
    <mergeCell ref="C60:F60"/>
  </mergeCells>
  <pageMargins left="0.43" right="0.43" top="0.39" bottom="0.51181102362204722" header="0.51181102362204722" footer="0.51181102362204722"/>
  <pageSetup paperSize="9" scale="28" orientation="landscape" horizontalDpi="4294967295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Pl</vt:lpstr>
      <vt:lpstr>Eng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lastModifiedBy>Małgorzata Rychlik</cp:lastModifiedBy>
  <dcterms:created xsi:type="dcterms:W3CDTF">2024-04-25T08:11:29Z</dcterms:created>
  <dcterms:modified xsi:type="dcterms:W3CDTF">2024-04-25T13:10:51Z</dcterms:modified>
</cp:coreProperties>
</file>